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7_TABLAS_RETRIBUTIVAS_EMPLEDOS_PUBLICOS\RETRIBUCIONES_2020\ADMINISTRACION_GENERAL\"/>
    </mc:Choice>
  </mc:AlternateContent>
  <bookViews>
    <workbookView xWindow="0" yWindow="0" windowWidth="23040" windowHeight="9045" tabRatio="797"/>
  </bookViews>
  <sheets>
    <sheet name="RetribLaboralesAnual_2020" sheetId="4" r:id="rId1"/>
    <sheet name="RetribLaboralesMensual_2020" sheetId="5" r:id="rId2"/>
  </sheets>
  <definedNames>
    <definedName name="_xlnm.Print_Area" localSheetId="0">RetribLaboralesAnual_2020!$A$1:$L$81</definedName>
    <definedName name="_xlnm.Print_Area" localSheetId="1">RetribLaboralesMensual_2020!$A$1:$I$81</definedName>
  </definedNames>
  <calcPr calcId="162913"/>
</workbook>
</file>

<file path=xl/calcChain.xml><?xml version="1.0" encoding="utf-8"?>
<calcChain xmlns="http://schemas.openxmlformats.org/spreadsheetml/2006/main">
  <c r="K27" i="4" l="1"/>
  <c r="K76" i="4" l="1"/>
  <c r="K75" i="4"/>
  <c r="K74" i="4"/>
  <c r="K73" i="4"/>
  <c r="K72" i="4"/>
  <c r="K71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5" i="4"/>
  <c r="K34" i="4"/>
  <c r="K33" i="4"/>
  <c r="K32" i="4"/>
  <c r="K31" i="4"/>
  <c r="K30" i="4"/>
  <c r="K29" i="4"/>
  <c r="K28" i="4"/>
  <c r="K26" i="4"/>
  <c r="K25" i="4"/>
  <c r="K24" i="4"/>
  <c r="K23" i="4"/>
  <c r="K22" i="4"/>
  <c r="K21" i="4"/>
  <c r="K20" i="4"/>
  <c r="K19" i="4"/>
  <c r="J76" i="4" l="1"/>
  <c r="J75" i="4"/>
  <c r="J74" i="4"/>
  <c r="J73" i="4"/>
  <c r="J72" i="4"/>
  <c r="J71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2" i="4"/>
  <c r="J51" i="4"/>
  <c r="J50" i="4"/>
  <c r="J49" i="4"/>
  <c r="J48" i="4"/>
  <c r="J47" i="4"/>
  <c r="J46" i="4"/>
  <c r="J45" i="4"/>
  <c r="J44" i="4"/>
  <c r="J38" i="4"/>
  <c r="J39" i="4"/>
  <c r="J40" i="4"/>
  <c r="J41" i="4"/>
  <c r="J42" i="4"/>
  <c r="J43" i="4"/>
  <c r="J37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K17" i="4"/>
  <c r="K16" i="4"/>
  <c r="K15" i="4"/>
  <c r="K14" i="4"/>
  <c r="K13" i="4"/>
  <c r="K12" i="4"/>
  <c r="K11" i="4"/>
  <c r="K10" i="4"/>
  <c r="K9" i="4"/>
  <c r="J17" i="4"/>
  <c r="J16" i="4"/>
  <c r="J15" i="4"/>
  <c r="J14" i="4"/>
  <c r="J13" i="4"/>
  <c r="J12" i="4"/>
  <c r="J11" i="4"/>
  <c r="J10" i="4"/>
  <c r="J9" i="4"/>
  <c r="G74" i="4"/>
  <c r="G72" i="4"/>
  <c r="G71" i="4"/>
  <c r="G63" i="4"/>
  <c r="G58" i="4"/>
  <c r="G55" i="4"/>
  <c r="G54" i="4"/>
  <c r="G44" i="4"/>
  <c r="G37" i="4"/>
  <c r="G27" i="4"/>
  <c r="G19" i="4"/>
  <c r="G9" i="4"/>
  <c r="N69" i="4" l="1"/>
  <c r="P69" i="4" s="1"/>
  <c r="N61" i="4"/>
  <c r="P61" i="4" s="1"/>
  <c r="N52" i="4"/>
  <c r="P52" i="4" s="1"/>
  <c r="N49" i="4"/>
  <c r="P49" i="4" s="1"/>
  <c r="N41" i="4"/>
  <c r="P41" i="4" s="1"/>
  <c r="N47" i="4"/>
  <c r="P47" i="4" s="1"/>
  <c r="N44" i="4"/>
  <c r="P44" i="4" s="1"/>
  <c r="O68" i="4"/>
  <c r="Q68" i="4" s="1"/>
  <c r="O51" i="4"/>
  <c r="Q51" i="4" s="1"/>
  <c r="O39" i="4"/>
  <c r="Q39" i="4" s="1"/>
  <c r="T50" i="4"/>
  <c r="T45" i="4"/>
  <c r="T35" i="4"/>
  <c r="T25" i="4"/>
  <c r="T16" i="4"/>
  <c r="T15" i="4"/>
  <c r="T12" i="4"/>
  <c r="U72" i="4"/>
  <c r="U58" i="4"/>
  <c r="D9" i="5"/>
  <c r="E9" i="5"/>
  <c r="T9" i="4"/>
  <c r="A81" i="5"/>
  <c r="I79" i="5"/>
  <c r="H79" i="5"/>
  <c r="D74" i="5"/>
  <c r="E74" i="5"/>
  <c r="F74" i="5"/>
  <c r="D72" i="5"/>
  <c r="E72" i="5"/>
  <c r="D71" i="5"/>
  <c r="D63" i="5"/>
  <c r="D58" i="5"/>
  <c r="E59" i="5"/>
  <c r="F59" i="5"/>
  <c r="D55" i="5"/>
  <c r="D54" i="5"/>
  <c r="E54" i="5"/>
  <c r="F54" i="5"/>
  <c r="D44" i="5"/>
  <c r="D37" i="5"/>
  <c r="E40" i="5"/>
  <c r="F40" i="5"/>
  <c r="D27" i="5"/>
  <c r="D19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7" i="5"/>
  <c r="F37" i="5"/>
  <c r="E38" i="5"/>
  <c r="F38" i="5"/>
  <c r="E39" i="5"/>
  <c r="F39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G48" i="5" s="1"/>
  <c r="M48" i="5" s="1"/>
  <c r="F48" i="5"/>
  <c r="E49" i="5"/>
  <c r="F49" i="5"/>
  <c r="E50" i="5"/>
  <c r="F50" i="5"/>
  <c r="E51" i="5"/>
  <c r="F51" i="5"/>
  <c r="E52" i="5"/>
  <c r="F52" i="5"/>
  <c r="E55" i="5"/>
  <c r="F55" i="5"/>
  <c r="E56" i="5"/>
  <c r="F56" i="5"/>
  <c r="E57" i="5"/>
  <c r="F57" i="5"/>
  <c r="E58" i="5"/>
  <c r="F58" i="5"/>
  <c r="E60" i="5"/>
  <c r="F60" i="5"/>
  <c r="E61" i="5"/>
  <c r="F61" i="5"/>
  <c r="E62" i="5"/>
  <c r="F62" i="5"/>
  <c r="E63" i="5"/>
  <c r="F63" i="5"/>
  <c r="E64" i="5"/>
  <c r="F64" i="5"/>
  <c r="E65" i="5"/>
  <c r="F65" i="5"/>
  <c r="E66" i="5"/>
  <c r="G66" i="5" s="1"/>
  <c r="M66" i="5" s="1"/>
  <c r="F66" i="5"/>
  <c r="E67" i="5"/>
  <c r="F67" i="5"/>
  <c r="E68" i="5"/>
  <c r="F68" i="5"/>
  <c r="E69" i="5"/>
  <c r="F69" i="5"/>
  <c r="E71" i="5"/>
  <c r="F71" i="5"/>
  <c r="F72" i="5"/>
  <c r="E73" i="5"/>
  <c r="F73" i="5"/>
  <c r="E75" i="5"/>
  <c r="F75" i="5"/>
  <c r="E76" i="5"/>
  <c r="F76" i="5"/>
  <c r="F9" i="5"/>
  <c r="F10" i="5"/>
  <c r="F11" i="5"/>
  <c r="F12" i="5"/>
  <c r="F13" i="5"/>
  <c r="F14" i="5"/>
  <c r="F15" i="5"/>
  <c r="F16" i="5"/>
  <c r="F17" i="5"/>
  <c r="E10" i="5"/>
  <c r="E11" i="5"/>
  <c r="E12" i="5"/>
  <c r="E13" i="5"/>
  <c r="E14" i="5"/>
  <c r="E15" i="5"/>
  <c r="E16" i="5"/>
  <c r="E17" i="5"/>
  <c r="T71" i="4"/>
  <c r="U19" i="4"/>
  <c r="U38" i="4"/>
  <c r="T40" i="4"/>
  <c r="U40" i="4"/>
  <c r="U42" i="4"/>
  <c r="U44" i="4"/>
  <c r="U45" i="4"/>
  <c r="U46" i="4"/>
  <c r="T48" i="4"/>
  <c r="U48" i="4"/>
  <c r="U49" i="4"/>
  <c r="U50" i="4"/>
  <c r="T52" i="4"/>
  <c r="U52" i="4"/>
  <c r="T55" i="4"/>
  <c r="T56" i="4"/>
  <c r="T57" i="4"/>
  <c r="T58" i="4"/>
  <c r="T59" i="4"/>
  <c r="T61" i="4"/>
  <c r="T62" i="4"/>
  <c r="T63" i="4"/>
  <c r="U63" i="4"/>
  <c r="T64" i="4"/>
  <c r="U64" i="4"/>
  <c r="T65" i="4"/>
  <c r="U66" i="4"/>
  <c r="T67" i="4"/>
  <c r="T68" i="4"/>
  <c r="U68" i="4"/>
  <c r="T69" i="4"/>
  <c r="U69" i="4"/>
  <c r="U71" i="4"/>
  <c r="T73" i="4"/>
  <c r="T74" i="4"/>
  <c r="U22" i="4"/>
  <c r="U24" i="4"/>
  <c r="U25" i="4"/>
  <c r="U26" i="4"/>
  <c r="U28" i="4"/>
  <c r="U29" i="4"/>
  <c r="U30" i="4"/>
  <c r="U32" i="4"/>
  <c r="U33" i="4"/>
  <c r="U34" i="4"/>
  <c r="T10" i="4"/>
  <c r="U10" i="4"/>
  <c r="U11" i="4"/>
  <c r="U12" i="4"/>
  <c r="U13" i="4"/>
  <c r="U14" i="4"/>
  <c r="U15" i="4"/>
  <c r="U16" i="4"/>
  <c r="U17" i="4"/>
  <c r="T20" i="4"/>
  <c r="U20" i="4"/>
  <c r="U21" i="4"/>
  <c r="T27" i="4"/>
  <c r="T29" i="4"/>
  <c r="T30" i="4"/>
  <c r="T32" i="4"/>
  <c r="T34" i="4"/>
  <c r="U41" i="4"/>
  <c r="U43" i="4"/>
  <c r="T47" i="4"/>
  <c r="U47" i="4"/>
  <c r="T51" i="4"/>
  <c r="U55" i="4"/>
  <c r="U56" i="4"/>
  <c r="U57" i="4"/>
  <c r="T60" i="4"/>
  <c r="T66" i="4"/>
  <c r="U67" i="4"/>
  <c r="T72" i="4"/>
  <c r="U9" i="4"/>
  <c r="U27" i="4"/>
  <c r="U35" i="4"/>
  <c r="U54" i="4"/>
  <c r="T54" i="4"/>
  <c r="U31" i="4"/>
  <c r="U23" i="4"/>
  <c r="U75" i="4"/>
  <c r="U37" i="4"/>
  <c r="U39" i="4"/>
  <c r="O42" i="4"/>
  <c r="Q42" i="4" s="1"/>
  <c r="T75" i="4"/>
  <c r="O66" i="4"/>
  <c r="Q66" i="4" s="1"/>
  <c r="T41" i="4"/>
  <c r="T14" i="4"/>
  <c r="T17" i="4"/>
  <c r="T13" i="4"/>
  <c r="T43" i="4"/>
  <c r="T42" i="4"/>
  <c r="T39" i="4"/>
  <c r="T38" i="4"/>
  <c r="T37" i="4"/>
  <c r="T11" i="4"/>
  <c r="T76" i="4"/>
  <c r="U74" i="4"/>
  <c r="U73" i="4"/>
  <c r="U65" i="4"/>
  <c r="U62" i="4"/>
  <c r="U61" i="4"/>
  <c r="U60" i="4"/>
  <c r="U59" i="4"/>
  <c r="U51" i="4"/>
  <c r="T28" i="4"/>
  <c r="T31" i="4"/>
  <c r="T33" i="4"/>
  <c r="T23" i="4"/>
  <c r="T21" i="4"/>
  <c r="T26" i="4"/>
  <c r="T24" i="4"/>
  <c r="T22" i="4"/>
  <c r="T19" i="4"/>
  <c r="T44" i="4"/>
  <c r="U76" i="4"/>
  <c r="T46" i="4"/>
  <c r="T49" i="4"/>
  <c r="O69" i="4"/>
  <c r="Q69" i="4" s="1"/>
  <c r="O61" i="4"/>
  <c r="Q61" i="4" s="1"/>
  <c r="O47" i="4"/>
  <c r="Q47" i="4" s="1"/>
  <c r="O40" i="4"/>
  <c r="Q40" i="4" s="1"/>
  <c r="O49" i="4"/>
  <c r="Q49" i="4" s="1"/>
  <c r="N66" i="4" l="1"/>
  <c r="P66" i="4" s="1"/>
  <c r="N73" i="4"/>
  <c r="P73" i="4" s="1"/>
  <c r="N75" i="4"/>
  <c r="P75" i="4" s="1"/>
  <c r="O60" i="4"/>
  <c r="Q60" i="4" s="1"/>
  <c r="O57" i="4"/>
  <c r="Q57" i="4" s="1"/>
  <c r="O65" i="4"/>
  <c r="Q65" i="4" s="1"/>
  <c r="O15" i="4"/>
  <c r="Q15" i="4" s="1"/>
  <c r="O11" i="4"/>
  <c r="Q11" i="4" s="1"/>
  <c r="N15" i="4"/>
  <c r="P15" i="4" s="1"/>
  <c r="N11" i="4"/>
  <c r="P11" i="4" s="1"/>
  <c r="O14" i="4"/>
  <c r="Q14" i="4" s="1"/>
  <c r="O10" i="4"/>
  <c r="Q10" i="4" s="1"/>
  <c r="N14" i="4"/>
  <c r="P14" i="4" s="1"/>
  <c r="N10" i="4"/>
  <c r="P10" i="4" s="1"/>
  <c r="O21" i="4"/>
  <c r="Q21" i="4" s="1"/>
  <c r="O9" i="4"/>
  <c r="Q9" i="4" s="1"/>
  <c r="O17" i="4"/>
  <c r="Q17" i="4" s="1"/>
  <c r="N42" i="4"/>
  <c r="P42" i="4" s="1"/>
  <c r="N12" i="4"/>
  <c r="P12" i="4" s="1"/>
  <c r="O12" i="4"/>
  <c r="Q12" i="4" s="1"/>
  <c r="N35" i="4"/>
  <c r="P35" i="4" s="1"/>
  <c r="O71" i="4"/>
  <c r="Q71" i="4" s="1"/>
  <c r="O76" i="4"/>
  <c r="Q76" i="4" s="1"/>
  <c r="O73" i="4"/>
  <c r="Q73" i="4" s="1"/>
  <c r="N76" i="4"/>
  <c r="P76" i="4" s="1"/>
  <c r="N17" i="4"/>
  <c r="P17" i="4" s="1"/>
  <c r="O62" i="4"/>
  <c r="Q62" i="4" s="1"/>
  <c r="N13" i="4"/>
  <c r="P13" i="4" s="1"/>
  <c r="O13" i="4"/>
  <c r="Q13" i="4" s="1"/>
  <c r="N9" i="4"/>
  <c r="P9" i="4" s="1"/>
  <c r="N16" i="4"/>
  <c r="P16" i="4" s="1"/>
  <c r="O16" i="4"/>
  <c r="Q16" i="4" s="1"/>
  <c r="O35" i="4"/>
  <c r="Q35" i="4" s="1"/>
  <c r="N68" i="4"/>
  <c r="P68" i="4" s="1"/>
  <c r="N48" i="4"/>
  <c r="P48" i="4" s="1"/>
  <c r="O52" i="4"/>
  <c r="Q52" i="4" s="1"/>
  <c r="N51" i="4"/>
  <c r="P51" i="4" s="1"/>
  <c r="N55" i="4"/>
  <c r="P55" i="4" s="1"/>
  <c r="N67" i="4"/>
  <c r="P67" i="4" s="1"/>
  <c r="G71" i="5"/>
  <c r="M71" i="5" s="1"/>
  <c r="G75" i="5"/>
  <c r="M75" i="5" s="1"/>
  <c r="H76" i="5"/>
  <c r="N76" i="5" s="1"/>
  <c r="H20" i="5"/>
  <c r="N20" i="5" s="1"/>
  <c r="H58" i="5"/>
  <c r="N58" i="5" s="1"/>
  <c r="G73" i="5"/>
  <c r="M73" i="5" s="1"/>
  <c r="H29" i="5"/>
  <c r="N29" i="5" s="1"/>
  <c r="H55" i="5"/>
  <c r="N55" i="5" s="1"/>
  <c r="G76" i="5"/>
  <c r="M76" i="5" s="1"/>
  <c r="G58" i="5"/>
  <c r="M58" i="5" s="1"/>
  <c r="H73" i="5"/>
  <c r="N73" i="5" s="1"/>
  <c r="G62" i="5"/>
  <c r="M62" i="5" s="1"/>
  <c r="H60" i="5"/>
  <c r="N60" i="5" s="1"/>
  <c r="G59" i="5"/>
  <c r="M59" i="5" s="1"/>
  <c r="G72" i="5"/>
  <c r="M72" i="5" s="1"/>
  <c r="H74" i="5"/>
  <c r="N74" i="5" s="1"/>
  <c r="H10" i="5"/>
  <c r="N10" i="5" s="1"/>
  <c r="H61" i="5"/>
  <c r="N61" i="5" s="1"/>
  <c r="G39" i="5"/>
  <c r="M39" i="5" s="1"/>
  <c r="H37" i="5"/>
  <c r="N37" i="5" s="1"/>
  <c r="G69" i="5"/>
  <c r="M69" i="5" s="1"/>
  <c r="G68" i="5"/>
  <c r="M68" i="5" s="1"/>
  <c r="H25" i="5"/>
  <c r="N25" i="5" s="1"/>
  <c r="H42" i="5"/>
  <c r="N42" i="5" s="1"/>
  <c r="H59" i="5"/>
  <c r="N59" i="5" s="1"/>
  <c r="H72" i="5"/>
  <c r="N72" i="5" s="1"/>
  <c r="G74" i="5"/>
  <c r="M74" i="5" s="1"/>
  <c r="H30" i="5"/>
  <c r="N30" i="5" s="1"/>
  <c r="G46" i="5"/>
  <c r="M46" i="5" s="1"/>
  <c r="G65" i="5"/>
  <c r="M65" i="5" s="1"/>
  <c r="H66" i="5"/>
  <c r="N66" i="5" s="1"/>
  <c r="G64" i="5"/>
  <c r="M64" i="5" s="1"/>
  <c r="G31" i="5"/>
  <c r="M31" i="5" s="1"/>
  <c r="H75" i="5"/>
  <c r="N75" i="5" s="1"/>
  <c r="G9" i="5"/>
  <c r="M9" i="5" s="1"/>
  <c r="H71" i="5"/>
  <c r="N71" i="5" s="1"/>
  <c r="H62" i="5"/>
  <c r="N62" i="5" s="1"/>
  <c r="G56" i="5"/>
  <c r="M56" i="5" s="1"/>
  <c r="H57" i="5"/>
  <c r="N57" i="5" s="1"/>
  <c r="H19" i="5"/>
  <c r="N19" i="5" s="1"/>
  <c r="G24" i="5"/>
  <c r="M24" i="5" s="1"/>
  <c r="H26" i="5"/>
  <c r="N26" i="5" s="1"/>
  <c r="H21" i="5"/>
  <c r="N21" i="5" s="1"/>
  <c r="G23" i="5"/>
  <c r="M23" i="5" s="1"/>
  <c r="H24" i="5"/>
  <c r="N24" i="5" s="1"/>
  <c r="G20" i="5"/>
  <c r="M20" i="5" s="1"/>
  <c r="G26" i="5"/>
  <c r="M26" i="5" s="1"/>
  <c r="G19" i="5"/>
  <c r="M19" i="5" s="1"/>
  <c r="G22" i="5"/>
  <c r="M22" i="5" s="1"/>
  <c r="H23" i="5"/>
  <c r="N23" i="5" s="1"/>
  <c r="G25" i="5"/>
  <c r="M25" i="5" s="1"/>
  <c r="G21" i="5"/>
  <c r="M21" i="5" s="1"/>
  <c r="H54" i="5"/>
  <c r="N54" i="5" s="1"/>
  <c r="G44" i="5"/>
  <c r="M44" i="5" s="1"/>
  <c r="H52" i="5"/>
  <c r="N52" i="5" s="1"/>
  <c r="H46" i="5"/>
  <c r="N46" i="5" s="1"/>
  <c r="H51" i="5"/>
  <c r="N51" i="5" s="1"/>
  <c r="H50" i="5"/>
  <c r="N50" i="5" s="1"/>
  <c r="G49" i="5"/>
  <c r="M49" i="5" s="1"/>
  <c r="H48" i="5"/>
  <c r="N48" i="5" s="1"/>
  <c r="G45" i="5"/>
  <c r="M45" i="5" s="1"/>
  <c r="H49" i="5"/>
  <c r="N49" i="5" s="1"/>
  <c r="H47" i="5"/>
  <c r="N47" i="5" s="1"/>
  <c r="H44" i="5"/>
  <c r="N44" i="5" s="1"/>
  <c r="G52" i="5"/>
  <c r="M52" i="5" s="1"/>
  <c r="H45" i="5"/>
  <c r="N45" i="5" s="1"/>
  <c r="G38" i="5"/>
  <c r="M38" i="5" s="1"/>
  <c r="G37" i="5"/>
  <c r="M37" i="5" s="1"/>
  <c r="G43" i="5"/>
  <c r="M43" i="5" s="1"/>
  <c r="G40" i="5"/>
  <c r="M40" i="5" s="1"/>
  <c r="H43" i="5"/>
  <c r="N43" i="5" s="1"/>
  <c r="G41" i="5"/>
  <c r="M41" i="5" s="1"/>
  <c r="H38" i="5"/>
  <c r="N38" i="5" s="1"/>
  <c r="H40" i="5"/>
  <c r="N40" i="5" s="1"/>
  <c r="G42" i="5"/>
  <c r="M42" i="5" s="1"/>
  <c r="H39" i="5"/>
  <c r="N39" i="5" s="1"/>
  <c r="G33" i="5"/>
  <c r="M33" i="5" s="1"/>
  <c r="G35" i="5"/>
  <c r="M35" i="5" s="1"/>
  <c r="H32" i="5"/>
  <c r="N32" i="5" s="1"/>
  <c r="H27" i="5"/>
  <c r="N27" i="5" s="1"/>
  <c r="H22" i="5"/>
  <c r="N22" i="5" s="1"/>
  <c r="G15" i="5"/>
  <c r="M15" i="5" s="1"/>
  <c r="G16" i="5"/>
  <c r="M16" i="5" s="1"/>
  <c r="H13" i="5"/>
  <c r="N13" i="5" s="1"/>
  <c r="G13" i="5"/>
  <c r="M13" i="5" s="1"/>
  <c r="G14" i="5"/>
  <c r="M14" i="5" s="1"/>
  <c r="H9" i="5"/>
  <c r="N9" i="5" s="1"/>
  <c r="H16" i="5"/>
  <c r="N16" i="5" s="1"/>
  <c r="G11" i="5"/>
  <c r="M11" i="5" s="1"/>
  <c r="G12" i="5"/>
  <c r="M12" i="5" s="1"/>
  <c r="H12" i="5"/>
  <c r="N12" i="5" s="1"/>
  <c r="G17" i="5"/>
  <c r="M17" i="5" s="1"/>
  <c r="H14" i="5"/>
  <c r="N14" i="5" s="1"/>
  <c r="G10" i="5"/>
  <c r="M10" i="5" s="1"/>
  <c r="G61" i="5"/>
  <c r="M61" i="5" s="1"/>
  <c r="G60" i="5"/>
  <c r="M60" i="5" s="1"/>
  <c r="G51" i="5"/>
  <c r="M51" i="5" s="1"/>
  <c r="G47" i="5"/>
  <c r="M47" i="5" s="1"/>
  <c r="G29" i="5"/>
  <c r="M29" i="5" s="1"/>
  <c r="G28" i="5"/>
  <c r="M28" i="5" s="1"/>
  <c r="G27" i="5"/>
  <c r="M27" i="5" s="1"/>
  <c r="G67" i="5"/>
  <c r="M67" i="5" s="1"/>
  <c r="H15" i="5"/>
  <c r="N15" i="5" s="1"/>
  <c r="H17" i="5"/>
  <c r="N17" i="5" s="1"/>
  <c r="H63" i="5"/>
  <c r="N63" i="5" s="1"/>
  <c r="H67" i="5"/>
  <c r="N67" i="5" s="1"/>
  <c r="H31" i="5"/>
  <c r="N31" i="5" s="1"/>
  <c r="G30" i="5"/>
  <c r="M30" i="5" s="1"/>
  <c r="H28" i="5"/>
  <c r="N28" i="5" s="1"/>
  <c r="H41" i="5"/>
  <c r="N41" i="5" s="1"/>
  <c r="G54" i="5"/>
  <c r="M54" i="5" s="1"/>
  <c r="G57" i="5"/>
  <c r="M57" i="5" s="1"/>
  <c r="H64" i="5"/>
  <c r="N64" i="5" s="1"/>
  <c r="H68" i="5"/>
  <c r="N68" i="5" s="1"/>
  <c r="G55" i="5"/>
  <c r="M55" i="5" s="1"/>
  <c r="H65" i="5"/>
  <c r="N65" i="5" s="1"/>
  <c r="H69" i="5"/>
  <c r="N69" i="5" s="1"/>
  <c r="G63" i="5"/>
  <c r="M63" i="5" s="1"/>
  <c r="G50" i="5"/>
  <c r="M50" i="5" s="1"/>
  <c r="H56" i="5"/>
  <c r="N56" i="5" s="1"/>
  <c r="G34" i="5"/>
  <c r="M34" i="5" s="1"/>
  <c r="H35" i="5"/>
  <c r="N35" i="5" s="1"/>
  <c r="H11" i="5"/>
  <c r="N11" i="5" s="1"/>
  <c r="G32" i="5"/>
  <c r="M32" i="5" s="1"/>
  <c r="H34" i="5"/>
  <c r="N34" i="5" s="1"/>
  <c r="H33" i="5"/>
  <c r="N33" i="5" s="1"/>
  <c r="O75" i="4"/>
  <c r="Q75" i="4" s="1"/>
  <c r="O67" i="4"/>
  <c r="Q67" i="4" s="1"/>
  <c r="O46" i="4"/>
  <c r="Q46" i="4" s="1"/>
  <c r="N40" i="4"/>
  <c r="P40" i="4" s="1"/>
  <c r="N37" i="4"/>
  <c r="P37" i="4" s="1"/>
  <c r="O29" i="4" l="1"/>
  <c r="Q29" i="4" s="1"/>
  <c r="N62" i="4"/>
  <c r="P62" i="4" s="1"/>
  <c r="N54" i="4"/>
  <c r="P54" i="4" s="1"/>
  <c r="N58" i="4"/>
  <c r="P58" i="4" s="1"/>
  <c r="N63" i="4"/>
  <c r="P63" i="4" s="1"/>
  <c r="O41" i="4"/>
  <c r="Q41" i="4" s="1"/>
  <c r="O48" i="4"/>
  <c r="Q48" i="4" s="1"/>
  <c r="N23" i="4"/>
  <c r="P23" i="4" s="1"/>
  <c r="N31" i="4"/>
  <c r="P31" i="4" s="1"/>
  <c r="O50" i="4"/>
  <c r="Q50" i="4" s="1"/>
  <c r="O43" i="4"/>
  <c r="Q43" i="4" s="1"/>
  <c r="N72" i="4"/>
  <c r="P72" i="4" s="1"/>
  <c r="N74" i="4"/>
  <c r="P74" i="4" s="1"/>
  <c r="N65" i="4"/>
  <c r="P65" i="4" s="1"/>
  <c r="N60" i="4"/>
  <c r="P60" i="4" s="1"/>
  <c r="N57" i="4"/>
  <c r="P57" i="4" s="1"/>
  <c r="O28" i="4"/>
  <c r="Q28" i="4" s="1"/>
  <c r="O20" i="4"/>
  <c r="Q20" i="4" s="1"/>
  <c r="N26" i="4"/>
  <c r="P26" i="4" s="1"/>
  <c r="N34" i="4"/>
  <c r="P34" i="4" s="1"/>
  <c r="N71" i="4"/>
  <c r="P71" i="4" s="1"/>
  <c r="O38" i="4"/>
  <c r="Q38" i="4" s="1"/>
  <c r="O45" i="4"/>
  <c r="Q45" i="4" s="1"/>
  <c r="O59" i="4"/>
  <c r="Q59" i="4" s="1"/>
  <c r="O56" i="4"/>
  <c r="Q56" i="4" s="1"/>
  <c r="O64" i="4"/>
  <c r="Q64" i="4" s="1"/>
  <c r="O44" i="4"/>
  <c r="Q44" i="4" s="1"/>
  <c r="O37" i="4"/>
  <c r="Q37" i="4" s="1"/>
  <c r="O23" i="4"/>
  <c r="Q23" i="4" s="1"/>
  <c r="O31" i="4"/>
  <c r="Q31" i="4" s="1"/>
  <c r="O32" i="4"/>
  <c r="Q32" i="4" s="1"/>
  <c r="O24" i="4"/>
  <c r="Q24" i="4" s="1"/>
  <c r="O25" i="4"/>
  <c r="Q25" i="4" s="1"/>
  <c r="O33" i="4"/>
  <c r="Q33" i="4" s="1"/>
  <c r="O22" i="4"/>
  <c r="Q22" i="4" s="1"/>
  <c r="O30" i="4"/>
  <c r="Q30" i="4" s="1"/>
  <c r="O58" i="4"/>
  <c r="Q58" i="4" s="1"/>
  <c r="O54" i="4"/>
  <c r="Q54" i="4" s="1"/>
  <c r="O55" i="4"/>
  <c r="Q55" i="4" s="1"/>
  <c r="O63" i="4"/>
  <c r="Q63" i="4" s="1"/>
  <c r="N56" i="4"/>
  <c r="P56" i="4" s="1"/>
  <c r="N59" i="4"/>
  <c r="P59" i="4" s="1"/>
  <c r="N64" i="4"/>
  <c r="P64" i="4" s="1"/>
  <c r="N43" i="4"/>
  <c r="P43" i="4" s="1"/>
  <c r="N50" i="4"/>
  <c r="P50" i="4" s="1"/>
  <c r="N28" i="4"/>
  <c r="P28" i="4" s="1"/>
  <c r="N20" i="4"/>
  <c r="P20" i="4" s="1"/>
  <c r="O27" i="4"/>
  <c r="Q27" i="4" s="1"/>
  <c r="O19" i="4"/>
  <c r="Q19" i="4" s="1"/>
  <c r="N21" i="4"/>
  <c r="P21" i="4" s="1"/>
  <c r="N29" i="4"/>
  <c r="P29" i="4" s="1"/>
  <c r="N27" i="4"/>
  <c r="P27" i="4" s="1"/>
  <c r="N19" i="4"/>
  <c r="P19" i="4" s="1"/>
  <c r="O34" i="4"/>
  <c r="Q34" i="4" s="1"/>
  <c r="O26" i="4"/>
  <c r="Q26" i="4" s="1"/>
  <c r="N46" i="4"/>
  <c r="P46" i="4" s="1"/>
  <c r="N39" i="4"/>
  <c r="P39" i="4" s="1"/>
  <c r="N45" i="4"/>
  <c r="P45" i="4" s="1"/>
  <c r="N38" i="4"/>
  <c r="P38" i="4" s="1"/>
  <c r="N32" i="4"/>
  <c r="P32" i="4" s="1"/>
  <c r="N24" i="4"/>
  <c r="P24" i="4" s="1"/>
  <c r="O72" i="4"/>
  <c r="Q72" i="4" s="1"/>
  <c r="O74" i="4"/>
  <c r="Q74" i="4" s="1"/>
  <c r="N33" i="4"/>
  <c r="P33" i="4" s="1"/>
  <c r="N25" i="4"/>
  <c r="P25" i="4" s="1"/>
  <c r="N22" i="4"/>
  <c r="P22" i="4" s="1"/>
  <c r="N30" i="4"/>
  <c r="P30" i="4" s="1"/>
</calcChain>
</file>

<file path=xl/sharedStrings.xml><?xml version="1.0" encoding="utf-8"?>
<sst xmlns="http://schemas.openxmlformats.org/spreadsheetml/2006/main" count="325" uniqueCount="80">
  <si>
    <t>TOTAL</t>
  </si>
  <si>
    <t>A</t>
  </si>
  <si>
    <t>B</t>
  </si>
  <si>
    <t>C</t>
  </si>
  <si>
    <t>18SC</t>
  </si>
  <si>
    <t>D</t>
  </si>
  <si>
    <t>E</t>
  </si>
  <si>
    <t>Pagas Extraordinarias (x2)</t>
  </si>
  <si>
    <t>Trienios</t>
  </si>
  <si>
    <t>Grupo</t>
  </si>
  <si>
    <t>(30-22)</t>
  </si>
  <si>
    <t>(29-22)</t>
  </si>
  <si>
    <t>(28-22)</t>
  </si>
  <si>
    <t>(27-22)</t>
  </si>
  <si>
    <t>(26-22)</t>
  </si>
  <si>
    <t>(25-22)</t>
  </si>
  <si>
    <t>(24-22)</t>
  </si>
  <si>
    <t>(23-22)</t>
  </si>
  <si>
    <t>(22-22)</t>
  </si>
  <si>
    <t>(26-19)</t>
  </si>
  <si>
    <t>(25-19)</t>
  </si>
  <si>
    <t>(24-19)</t>
  </si>
  <si>
    <t>(23-19)</t>
  </si>
  <si>
    <t>(22-19)</t>
  </si>
  <si>
    <t>(21-19)</t>
  </si>
  <si>
    <t>(20-19)</t>
  </si>
  <si>
    <t>(19-19)</t>
  </si>
  <si>
    <t>(26-18)</t>
  </si>
  <si>
    <t>(25-18)</t>
  </si>
  <si>
    <t>(24-18)</t>
  </si>
  <si>
    <t>(23-18)</t>
  </si>
  <si>
    <t>(22-18)</t>
  </si>
  <si>
    <t>(21-18)</t>
  </si>
  <si>
    <t>(20-18)</t>
  </si>
  <si>
    <t>(19-18)</t>
  </si>
  <si>
    <t>(18-18)</t>
  </si>
  <si>
    <t>(18SC-18)</t>
  </si>
  <si>
    <t>(16SD-18)</t>
  </si>
  <si>
    <t>(22-16)</t>
  </si>
  <si>
    <t>(21-16)</t>
  </si>
  <si>
    <t>(20-16)</t>
  </si>
  <si>
    <t>(19-16)</t>
  </si>
  <si>
    <t>(18SC-16)</t>
  </si>
  <si>
    <t>(16SD-16)</t>
  </si>
  <si>
    <t>(18-16)</t>
  </si>
  <si>
    <t>(17-16)</t>
  </si>
  <si>
    <t>(16-16)</t>
  </si>
  <si>
    <t>(18SC-18SC)</t>
  </si>
  <si>
    <t>(18SC-14)</t>
  </si>
  <si>
    <t>(16SD-14)</t>
  </si>
  <si>
    <t>(18-14)</t>
  </si>
  <si>
    <t>(17-14)</t>
  </si>
  <si>
    <t>(16-14)</t>
  </si>
  <si>
    <t>(15-14)</t>
  </si>
  <si>
    <t>(14-14)</t>
  </si>
  <si>
    <t>(14-13)</t>
  </si>
  <si>
    <t>(13-13)</t>
  </si>
  <si>
    <t>(14-12)</t>
  </si>
  <si>
    <t>(13-12)</t>
  </si>
  <si>
    <t>(12-12)</t>
  </si>
  <si>
    <t>Tipo 1</t>
  </si>
  <si>
    <t>Tipo 2</t>
  </si>
  <si>
    <t>Retribuciones Mensuales (x12)</t>
  </si>
  <si>
    <t>Salario Base</t>
  </si>
  <si>
    <t>Compl. de Puesto</t>
  </si>
  <si>
    <t>Compl. Espec. Dedicación</t>
  </si>
  <si>
    <t>Con C. Especial Dedicación (B)</t>
  </si>
  <si>
    <t>Nivel sueldo</t>
  </si>
  <si>
    <t>Nivel del puesto</t>
  </si>
  <si>
    <t>Trienios (x14)</t>
  </si>
  <si>
    <t>* Los importes correspondientes al Complemento Específico de Perfeccionamiento Profesional y del Componente singular transitorio del Complemento Específico figuran en la tabla de retribuciones de personal funcionario</t>
  </si>
  <si>
    <t>Sin C. Especial Dedicación</t>
  </si>
  <si>
    <t>Funcionarios</t>
  </si>
  <si>
    <t>Diferencia con Funcionarios</t>
  </si>
  <si>
    <t>Laborales 2011</t>
  </si>
  <si>
    <t>Diferencia con Laborales 2011</t>
  </si>
  <si>
    <r>
      <t xml:space="preserve">RETRIBUCIONES ANUALES LABORALES AÑO 2020 </t>
    </r>
    <r>
      <rPr>
        <b/>
        <u/>
        <sz val="11"/>
        <rFont val="Tahoma"/>
        <family val="2"/>
      </rPr>
      <t>(2%)</t>
    </r>
  </si>
  <si>
    <r>
      <t xml:space="preserve">RETRIBUCIONES MENSUALES LABORALES AÑO 2020 </t>
    </r>
    <r>
      <rPr>
        <b/>
        <u/>
        <sz val="11"/>
        <rFont val="Tahoma"/>
        <family val="2"/>
      </rPr>
      <t>(2%)</t>
    </r>
  </si>
  <si>
    <t>Departamento de Hacienda y Administración Pública</t>
  </si>
  <si>
    <t>Real Decreto-Ley 2/2020, de 21 enero, e Importes incluidos en el Acuerdo de Consejo de Gobierno de 10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</si>
</sst>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#,##0.0000"/>
    <numFmt numFmtId="170" formatCode="#,##0\ \ "/>
    <numFmt numFmtId="171" formatCode="#,###.00\ \ "/>
    <numFmt numFmtId="172" formatCode="0.00000"/>
    <numFmt numFmtId="173" formatCode="#,##0.0000000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7"/>
      <name val="Tahoma"/>
      <family val="2"/>
    </font>
    <font>
      <b/>
      <sz val="7.5"/>
      <name val="Tahoma"/>
      <family val="2"/>
    </font>
    <font>
      <sz val="10"/>
      <name val="Arial"/>
      <family val="2"/>
    </font>
    <font>
      <b/>
      <u/>
      <sz val="11"/>
      <name val="Tahoma"/>
      <family val="2"/>
    </font>
    <font>
      <sz val="9.5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3" fillId="0" borderId="0" xfId="0" quotePrefix="1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quotePrefix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172" fontId="4" fillId="0" borderId="0" xfId="0" applyNumberFormat="1" applyFont="1" applyProtection="1"/>
    <xf numFmtId="4" fontId="4" fillId="0" borderId="0" xfId="0" applyNumberFormat="1" applyFo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170" fontId="4" fillId="0" borderId="0" xfId="0" applyNumberFormat="1" applyFont="1" applyFill="1" applyBorder="1" applyAlignment="1" applyProtection="1">
      <alignment vertical="center"/>
    </xf>
    <xf numFmtId="170" fontId="8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172" fontId="4" fillId="0" borderId="0" xfId="0" applyNumberFormat="1" applyFont="1" applyBorder="1" applyProtection="1"/>
    <xf numFmtId="0" fontId="8" fillId="0" borderId="0" xfId="0" applyFont="1" applyBorder="1" applyAlignment="1" applyProtection="1">
      <alignment horizontal="center"/>
    </xf>
    <xf numFmtId="4" fontId="7" fillId="0" borderId="0" xfId="0" applyNumberFormat="1" applyFont="1" applyProtection="1"/>
    <xf numFmtId="0" fontId="7" fillId="0" borderId="0" xfId="0" applyFo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9" fontId="13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Border="1" applyProtection="1"/>
    <xf numFmtId="4" fontId="7" fillId="0" borderId="0" xfId="0" applyNumberFormat="1" applyFont="1" applyBorder="1" applyProtection="1"/>
    <xf numFmtId="0" fontId="7" fillId="0" borderId="0" xfId="0" applyFont="1" applyBorder="1" applyProtection="1"/>
    <xf numFmtId="173" fontId="4" fillId="0" borderId="0" xfId="0" applyNumberFormat="1" applyFont="1" applyProtection="1"/>
    <xf numFmtId="0" fontId="12" fillId="0" borderId="0" xfId="0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4" fontId="8" fillId="0" borderId="0" xfId="0" applyNumberFormat="1" applyFont="1" applyBorder="1" applyProtection="1"/>
    <xf numFmtId="169" fontId="13" fillId="0" borderId="0" xfId="0" applyNumberFormat="1" applyFont="1" applyFill="1" applyBorder="1" applyAlignment="1" applyProtection="1">
      <alignment horizontal="left" vertical="center" indent="1"/>
    </xf>
    <xf numFmtId="0" fontId="2" fillId="0" borderId="0" xfId="0" quotePrefix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/>
    </xf>
    <xf numFmtId="172" fontId="4" fillId="0" borderId="0" xfId="0" applyNumberFormat="1" applyFont="1" applyFill="1" applyProtection="1"/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horizontal="right" vertical="center" indent="1"/>
    </xf>
    <xf numFmtId="4" fontId="6" fillId="0" borderId="0" xfId="0" applyNumberFormat="1" applyFont="1" applyFill="1" applyBorder="1" applyAlignment="1" applyProtection="1">
      <alignment horizontal="right" vertical="center" indent="1"/>
    </xf>
    <xf numFmtId="4" fontId="4" fillId="0" borderId="0" xfId="0" applyNumberFormat="1" applyFont="1" applyFill="1" applyProtection="1"/>
    <xf numFmtId="4" fontId="7" fillId="0" borderId="0" xfId="0" applyNumberFormat="1" applyFont="1" applyFill="1" applyProtection="1"/>
    <xf numFmtId="0" fontId="7" fillId="0" borderId="0" xfId="0" applyFont="1" applyFill="1" applyProtection="1"/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</xf>
    <xf numFmtId="4" fontId="8" fillId="0" borderId="12" xfId="0" applyNumberFormat="1" applyFont="1" applyFill="1" applyBorder="1" applyAlignment="1" applyProtection="1">
      <alignment horizontal="right" vertical="center"/>
    </xf>
    <xf numFmtId="4" fontId="8" fillId="0" borderId="7" xfId="0" applyNumberFormat="1" applyFont="1" applyFill="1" applyBorder="1" applyAlignment="1" applyProtection="1">
      <alignment horizontal="right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9" xfId="0" applyNumberFormat="1" applyFont="1" applyFill="1" applyBorder="1" applyAlignment="1" applyProtection="1">
      <alignment horizontal="right" vertical="center"/>
    </xf>
    <xf numFmtId="4" fontId="8" fillId="0" borderId="10" xfId="1" applyNumberFormat="1" applyFont="1" applyFill="1" applyBorder="1" applyAlignment="1" applyProtection="1">
      <alignment horizontal="right" vertical="center"/>
    </xf>
    <xf numFmtId="4" fontId="8" fillId="0" borderId="11" xfId="1" applyNumberFormat="1" applyFont="1" applyFill="1" applyBorder="1" applyAlignment="1" applyProtection="1">
      <alignment horizontal="right" vertical="center"/>
    </xf>
    <xf numFmtId="4" fontId="8" fillId="0" borderId="12" xfId="1" applyNumberFormat="1" applyFont="1" applyFill="1" applyBorder="1" applyAlignment="1" applyProtection="1">
      <alignment horizontal="right" vertical="center"/>
    </xf>
    <xf numFmtId="4" fontId="6" fillId="0" borderId="4" xfId="0" applyNumberFormat="1" applyFont="1" applyFill="1" applyBorder="1" applyAlignment="1" applyProtection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4" fontId="6" fillId="0" borderId="6" xfId="0" applyNumberFormat="1" applyFont="1" applyFill="1" applyBorder="1" applyAlignment="1" applyProtection="1">
      <alignment horizontal="right" vertical="center"/>
    </xf>
    <xf numFmtId="171" fontId="13" fillId="0" borderId="7" xfId="0" applyNumberFormat="1" applyFont="1" applyBorder="1" applyAlignment="1" applyProtection="1">
      <alignment horizontal="center" vertical="center"/>
    </xf>
    <xf numFmtId="171" fontId="13" fillId="0" borderId="4" xfId="0" applyNumberFormat="1" applyFont="1" applyBorder="1" applyAlignment="1" applyProtection="1">
      <alignment horizontal="center" vertical="center"/>
    </xf>
    <xf numFmtId="171" fontId="13" fillId="0" borderId="8" xfId="0" applyNumberFormat="1" applyFont="1" applyBorder="1" applyAlignment="1" applyProtection="1">
      <alignment horizontal="center" vertical="center"/>
    </xf>
    <xf numFmtId="171" fontId="13" fillId="0" borderId="5" xfId="0" applyNumberFormat="1" applyFont="1" applyBorder="1" applyAlignment="1" applyProtection="1">
      <alignment horizontal="center" vertical="center"/>
    </xf>
    <xf numFmtId="171" fontId="13" fillId="0" borderId="9" xfId="0" applyNumberFormat="1" applyFont="1" applyBorder="1" applyAlignment="1" applyProtection="1">
      <alignment horizontal="center" vertical="center"/>
    </xf>
    <xf numFmtId="171" fontId="13" fillId="0" borderId="6" xfId="0" applyNumberFormat="1" applyFont="1" applyBorder="1" applyAlignment="1" applyProtection="1">
      <alignment horizontal="center" vertical="center"/>
    </xf>
    <xf numFmtId="4" fontId="8" fillId="0" borderId="20" xfId="0" applyNumberFormat="1" applyFont="1" applyFill="1" applyBorder="1" applyAlignment="1" applyProtection="1">
      <alignment horizontal="right" vertical="center"/>
    </xf>
    <xf numFmtId="4" fontId="8" fillId="0" borderId="21" xfId="0" applyNumberFormat="1" applyFont="1" applyFill="1" applyBorder="1" applyAlignment="1" applyProtection="1">
      <alignment horizontal="right" vertical="center"/>
    </xf>
    <xf numFmtId="4" fontId="6" fillId="0" borderId="22" xfId="0" applyNumberFormat="1" applyFont="1" applyFill="1" applyBorder="1" applyAlignment="1" applyProtection="1">
      <alignment horizontal="right" vertical="center"/>
    </xf>
    <xf numFmtId="171" fontId="13" fillId="0" borderId="21" xfId="0" applyNumberFormat="1" applyFont="1" applyBorder="1" applyAlignment="1" applyProtection="1">
      <alignment horizontal="center" vertical="center"/>
    </xf>
    <xf numFmtId="171" fontId="13" fillId="0" borderId="22" xfId="0" applyNumberFormat="1" applyFont="1" applyBorder="1" applyAlignment="1" applyProtection="1">
      <alignment horizontal="center" vertical="center"/>
    </xf>
    <xf numFmtId="171" fontId="13" fillId="0" borderId="6" xfId="0" applyNumberFormat="1" applyFont="1" applyFill="1" applyBorder="1" applyAlignment="1" applyProtection="1">
      <alignment horizontal="center" vertical="center"/>
    </xf>
    <xf numFmtId="171" fontId="13" fillId="0" borderId="5" xfId="0" applyNumberFormat="1" applyFont="1" applyFill="1" applyBorder="1" applyAlignment="1" applyProtection="1">
      <alignment horizontal="center" vertical="center"/>
    </xf>
    <xf numFmtId="4" fontId="8" fillId="0" borderId="23" xfId="0" applyNumberFormat="1" applyFont="1" applyFill="1" applyBorder="1" applyAlignment="1" applyProtection="1">
      <alignment horizontal="right" vertical="center"/>
    </xf>
    <xf numFmtId="4" fontId="8" fillId="0" borderId="24" xfId="0" applyNumberFormat="1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horizontal="center" vertical="center"/>
    </xf>
    <xf numFmtId="171" fontId="13" fillId="0" borderId="25" xfId="0" applyNumberFormat="1" applyFont="1" applyBorder="1" applyAlignment="1" applyProtection="1">
      <alignment horizontal="center" vertical="center"/>
    </xf>
    <xf numFmtId="4" fontId="8" fillId="0" borderId="25" xfId="0" applyNumberFormat="1" applyFont="1" applyFill="1" applyBorder="1" applyAlignment="1" applyProtection="1">
      <alignment horizontal="right" vertical="center"/>
    </xf>
    <xf numFmtId="4" fontId="8" fillId="0" borderId="24" xfId="1" applyNumberFormat="1" applyFont="1" applyFill="1" applyBorder="1" applyAlignment="1" applyProtection="1">
      <alignment horizontal="right" vertical="center"/>
    </xf>
    <xf numFmtId="4" fontId="6" fillId="0" borderId="26" xfId="0" applyNumberFormat="1" applyFont="1" applyFill="1" applyBorder="1" applyAlignment="1" applyProtection="1">
      <alignment horizontal="right" vertical="center"/>
    </xf>
    <xf numFmtId="171" fontId="13" fillId="0" borderId="26" xfId="0" applyNumberFormat="1" applyFont="1" applyBorder="1" applyAlignment="1" applyProtection="1">
      <alignment horizontal="center" vertical="center"/>
    </xf>
    <xf numFmtId="171" fontId="13" fillId="0" borderId="25" xfId="0" applyNumberFormat="1" applyFont="1" applyFill="1" applyBorder="1" applyAlignment="1" applyProtection="1">
      <alignment horizontal="center" vertical="center"/>
    </xf>
    <xf numFmtId="171" fontId="13" fillId="0" borderId="9" xfId="0" applyNumberFormat="1" applyFont="1" applyFill="1" applyBorder="1" applyAlignment="1" applyProtection="1">
      <alignment horizontal="center" vertical="center"/>
    </xf>
    <xf numFmtId="171" fontId="13" fillId="0" borderId="8" xfId="0" applyNumberFormat="1" applyFont="1" applyFill="1" applyBorder="1" applyAlignment="1" applyProtection="1">
      <alignment horizontal="center" vertical="center"/>
    </xf>
    <xf numFmtId="4" fontId="8" fillId="0" borderId="25" xfId="1" applyNumberFormat="1" applyFont="1" applyFill="1" applyBorder="1" applyAlignment="1" applyProtection="1">
      <alignment horizontal="right" vertical="center"/>
    </xf>
    <xf numFmtId="171" fontId="13" fillId="0" borderId="26" xfId="0" applyNumberFormat="1" applyFont="1" applyFill="1" applyBorder="1" applyAlignment="1" applyProtection="1">
      <alignment horizontal="center" vertical="center"/>
    </xf>
    <xf numFmtId="4" fontId="8" fillId="0" borderId="26" xfId="0" applyNumberFormat="1" applyFont="1" applyBorder="1" applyAlignment="1" applyProtection="1">
      <alignment horizontal="right" vertical="center" indent="1"/>
      <protection locked="0"/>
    </xf>
    <xf numFmtId="0" fontId="6" fillId="0" borderId="2" xfId="0" applyFont="1" applyFill="1" applyBorder="1" applyAlignment="1" applyProtection="1">
      <alignment horizontal="left" vertical="center"/>
    </xf>
    <xf numFmtId="4" fontId="8" fillId="0" borderId="26" xfId="0" applyNumberFormat="1" applyFont="1" applyFill="1" applyBorder="1" applyAlignment="1" applyProtection="1">
      <alignment horizontal="right" vertical="center" indent="1"/>
    </xf>
    <xf numFmtId="171" fontId="13" fillId="0" borderId="7" xfId="0" applyNumberFormat="1" applyFont="1" applyBorder="1" applyAlignment="1" applyProtection="1">
      <alignment horizontal="left" vertical="center" indent="1"/>
    </xf>
    <xf numFmtId="171" fontId="13" fillId="0" borderId="8" xfId="0" applyNumberFormat="1" applyFont="1" applyBorder="1" applyAlignment="1" applyProtection="1">
      <alignment horizontal="left" vertical="center" indent="1"/>
    </xf>
    <xf numFmtId="171" fontId="13" fillId="0" borderId="9" xfId="0" applyNumberFormat="1" applyFont="1" applyBorder="1" applyAlignment="1" applyProtection="1">
      <alignment horizontal="left" vertical="center" indent="1"/>
    </xf>
    <xf numFmtId="171" fontId="13" fillId="0" borderId="4" xfId="0" applyNumberFormat="1" applyFont="1" applyBorder="1" applyAlignment="1" applyProtection="1">
      <alignment horizontal="left" vertical="center" indent="1"/>
    </xf>
    <xf numFmtId="171" fontId="13" fillId="0" borderId="5" xfId="0" applyNumberFormat="1" applyFont="1" applyBorder="1" applyAlignment="1" applyProtection="1">
      <alignment horizontal="left" vertical="center" indent="1"/>
    </xf>
    <xf numFmtId="171" fontId="13" fillId="0" borderId="22" xfId="0" applyNumberFormat="1" applyFont="1" applyBorder="1" applyAlignment="1" applyProtection="1">
      <alignment horizontal="left" vertical="center" indent="1"/>
    </xf>
    <xf numFmtId="171" fontId="13" fillId="0" borderId="6" xfId="0" applyNumberFormat="1" applyFont="1" applyBorder="1" applyAlignment="1" applyProtection="1">
      <alignment horizontal="left" vertical="center" indent="1"/>
    </xf>
    <xf numFmtId="171" fontId="13" fillId="0" borderId="27" xfId="0" applyNumberFormat="1" applyFont="1" applyBorder="1" applyAlignment="1" applyProtection="1">
      <alignment horizontal="left" vertical="center" indent="1"/>
    </xf>
    <xf numFmtId="171" fontId="13" fillId="0" borderId="28" xfId="0" applyNumberFormat="1" applyFont="1" applyBorder="1" applyAlignment="1" applyProtection="1">
      <alignment horizontal="left" vertical="center" indent="1"/>
    </xf>
    <xf numFmtId="171" fontId="13" fillId="0" borderId="29" xfId="0" applyNumberFormat="1" applyFont="1" applyBorder="1" applyAlignment="1" applyProtection="1">
      <alignment horizontal="left" vertical="center" indent="1"/>
    </xf>
    <xf numFmtId="171" fontId="13" fillId="0" borderId="25" xfId="0" applyNumberFormat="1" applyFont="1" applyBorder="1" applyAlignment="1" applyProtection="1">
      <alignment horizontal="left" vertical="center" indent="1"/>
    </xf>
    <xf numFmtId="171" fontId="13" fillId="0" borderId="30" xfId="0" applyNumberFormat="1" applyFont="1" applyBorder="1" applyAlignment="1" applyProtection="1">
      <alignment horizontal="left" vertical="center" indent="1"/>
    </xf>
    <xf numFmtId="171" fontId="13" fillId="0" borderId="31" xfId="0" applyNumberFormat="1" applyFont="1" applyBorder="1" applyAlignment="1" applyProtection="1">
      <alignment horizontal="left" vertical="center" indent="1"/>
    </xf>
    <xf numFmtId="171" fontId="13" fillId="0" borderId="32" xfId="0" applyNumberFormat="1" applyFont="1" applyBorder="1" applyAlignment="1" applyProtection="1">
      <alignment horizontal="left" vertical="center" indent="1"/>
    </xf>
    <xf numFmtId="171" fontId="13" fillId="0" borderId="15" xfId="0" applyNumberFormat="1" applyFont="1" applyBorder="1" applyAlignment="1" applyProtection="1">
      <alignment horizontal="left" vertical="center" indent="1"/>
    </xf>
    <xf numFmtId="4" fontId="8" fillId="0" borderId="33" xfId="0" applyNumberFormat="1" applyFont="1" applyFill="1" applyBorder="1" applyAlignment="1" applyProtection="1">
      <alignment horizontal="right" vertical="center" indent="1"/>
    </xf>
    <xf numFmtId="4" fontId="8" fillId="0" borderId="10" xfId="0" applyNumberFormat="1" applyFont="1" applyFill="1" applyBorder="1" applyAlignment="1" applyProtection="1">
      <alignment horizontal="right" vertical="center" indent="1"/>
    </xf>
    <xf numFmtId="4" fontId="8" fillId="0" borderId="11" xfId="0" applyNumberFormat="1" applyFont="1" applyFill="1" applyBorder="1" applyAlignment="1" applyProtection="1">
      <alignment horizontal="right" vertical="center" indent="1"/>
    </xf>
    <xf numFmtId="4" fontId="8" fillId="0" borderId="12" xfId="0" applyNumberFormat="1" applyFont="1" applyFill="1" applyBorder="1" applyAlignment="1" applyProtection="1">
      <alignment horizontal="right" vertical="center" indent="1"/>
    </xf>
    <xf numFmtId="4" fontId="8" fillId="0" borderId="7" xfId="0" applyNumberFormat="1" applyFont="1" applyFill="1" applyBorder="1" applyAlignment="1" applyProtection="1">
      <alignment horizontal="right" vertical="center" indent="1"/>
    </xf>
    <xf numFmtId="4" fontId="8" fillId="0" borderId="8" xfId="0" applyNumberFormat="1" applyFont="1" applyFill="1" applyBorder="1" applyAlignment="1" applyProtection="1">
      <alignment horizontal="right" vertical="center" indent="1"/>
    </xf>
    <xf numFmtId="4" fontId="8" fillId="0" borderId="9" xfId="0" applyNumberFormat="1" applyFont="1" applyFill="1" applyBorder="1" applyAlignment="1" applyProtection="1">
      <alignment horizontal="right" vertical="center" indent="1"/>
    </xf>
    <xf numFmtId="4" fontId="6" fillId="0" borderId="4" xfId="0" applyNumberFormat="1" applyFont="1" applyFill="1" applyBorder="1" applyAlignment="1" applyProtection="1">
      <alignment horizontal="right" vertical="center" indent="1"/>
    </xf>
    <xf numFmtId="4" fontId="6" fillId="0" borderId="5" xfId="0" applyNumberFormat="1" applyFont="1" applyFill="1" applyBorder="1" applyAlignment="1" applyProtection="1">
      <alignment horizontal="right" vertical="center" indent="1"/>
    </xf>
    <xf numFmtId="4" fontId="6" fillId="0" borderId="6" xfId="0" applyNumberFormat="1" applyFont="1" applyFill="1" applyBorder="1" applyAlignment="1" applyProtection="1">
      <alignment horizontal="right" vertical="center" indent="1"/>
    </xf>
    <xf numFmtId="4" fontId="8" fillId="0" borderId="17" xfId="0" applyNumberFormat="1" applyFont="1" applyFill="1" applyBorder="1" applyAlignment="1" applyProtection="1">
      <alignment horizontal="right" vertical="center" indent="1"/>
    </xf>
    <xf numFmtId="4" fontId="8" fillId="0" borderId="18" xfId="0" applyNumberFormat="1" applyFont="1" applyFill="1" applyBorder="1" applyAlignment="1" applyProtection="1">
      <alignment horizontal="right" vertical="center" indent="1"/>
    </xf>
    <xf numFmtId="4" fontId="8" fillId="0" borderId="19" xfId="0" applyNumberFormat="1" applyFont="1" applyFill="1" applyBorder="1" applyAlignment="1" applyProtection="1">
      <alignment horizontal="right" vertical="center" indent="1"/>
    </xf>
    <xf numFmtId="4" fontId="8" fillId="0" borderId="34" xfId="0" applyNumberFormat="1" applyFont="1" applyFill="1" applyBorder="1" applyAlignment="1" applyProtection="1">
      <alignment horizontal="right" vertical="center" indent="1"/>
    </xf>
    <xf numFmtId="4" fontId="8" fillId="0" borderId="35" xfId="0" applyNumberFormat="1" applyFont="1" applyFill="1" applyBorder="1" applyAlignment="1" applyProtection="1">
      <alignment horizontal="right" vertical="center" indent="1"/>
    </xf>
    <xf numFmtId="4" fontId="6" fillId="0" borderId="15" xfId="0" applyNumberFormat="1" applyFont="1" applyFill="1" applyBorder="1" applyAlignment="1" applyProtection="1">
      <alignment horizontal="right" vertical="center" indent="1"/>
    </xf>
    <xf numFmtId="0" fontId="8" fillId="0" borderId="0" xfId="0" applyFont="1" applyBorder="1" applyProtection="1"/>
    <xf numFmtId="0" fontId="8" fillId="0" borderId="0" xfId="0" applyFont="1" applyProtection="1"/>
    <xf numFmtId="0" fontId="8" fillId="0" borderId="0" xfId="0" applyFont="1" applyFill="1" applyProtection="1"/>
    <xf numFmtId="4" fontId="8" fillId="0" borderId="0" xfId="0" applyNumberFormat="1" applyFont="1" applyBorder="1" applyAlignment="1" applyProtection="1">
      <alignment horizontal="right" vertical="center" indent="1"/>
      <protection locked="0"/>
    </xf>
    <xf numFmtId="171" fontId="13" fillId="0" borderId="28" xfId="0" applyNumberFormat="1" applyFont="1" applyFill="1" applyBorder="1" applyAlignment="1" applyProtection="1">
      <alignment horizontal="left" vertical="center" indent="1"/>
    </xf>
    <xf numFmtId="4" fontId="2" fillId="3" borderId="8" xfId="0" applyNumberFormat="1" applyFont="1" applyFill="1" applyBorder="1" applyAlignment="1" applyProtection="1">
      <alignment vertical="center"/>
      <protection locked="0"/>
    </xf>
    <xf numFmtId="4" fontId="2" fillId="3" borderId="11" xfId="1" applyNumberFormat="1" applyFont="1" applyFill="1" applyBorder="1" applyAlignment="1" applyProtection="1">
      <alignment vertical="center"/>
      <protection locked="0"/>
    </xf>
    <xf numFmtId="171" fontId="13" fillId="3" borderId="8" xfId="0" applyNumberFormat="1" applyFont="1" applyFill="1" applyBorder="1" applyAlignment="1" applyProtection="1">
      <alignment horizontal="center" vertical="center"/>
    </xf>
    <xf numFmtId="171" fontId="13" fillId="3" borderId="9" xfId="0" applyNumberFormat="1" applyFont="1" applyFill="1" applyBorder="1" applyAlignment="1" applyProtection="1">
      <alignment horizontal="center" vertical="center"/>
    </xf>
    <xf numFmtId="4" fontId="8" fillId="3" borderId="11" xfId="0" applyNumberFormat="1" applyFont="1" applyFill="1" applyBorder="1" applyAlignment="1" applyProtection="1">
      <alignment horizontal="right" vertical="center"/>
    </xf>
    <xf numFmtId="4" fontId="8" fillId="3" borderId="8" xfId="0" applyNumberFormat="1" applyFont="1" applyFill="1" applyBorder="1" applyAlignment="1" applyProtection="1">
      <alignment horizontal="right" vertical="center"/>
    </xf>
    <xf numFmtId="4" fontId="8" fillId="3" borderId="12" xfId="0" applyNumberFormat="1" applyFont="1" applyFill="1" applyBorder="1" applyAlignment="1" applyProtection="1">
      <alignment horizontal="right" vertical="center"/>
    </xf>
    <xf numFmtId="4" fontId="8" fillId="3" borderId="9" xfId="0" applyNumberFormat="1" applyFont="1" applyFill="1" applyBorder="1" applyAlignment="1" applyProtection="1">
      <alignment horizontal="right" vertical="center"/>
    </xf>
    <xf numFmtId="4" fontId="8" fillId="3" borderId="11" xfId="1" applyNumberFormat="1" applyFont="1" applyFill="1" applyBorder="1" applyAlignment="1" applyProtection="1">
      <alignment horizontal="right" vertical="center"/>
    </xf>
    <xf numFmtId="4" fontId="6" fillId="3" borderId="5" xfId="0" applyNumberFormat="1" applyFont="1" applyFill="1" applyBorder="1" applyAlignment="1" applyProtection="1">
      <alignment horizontal="right" vertical="center"/>
    </xf>
    <xf numFmtId="171" fontId="13" fillId="3" borderId="5" xfId="0" applyNumberFormat="1" applyFont="1" applyFill="1" applyBorder="1" applyAlignment="1" applyProtection="1">
      <alignment horizontal="center" vertical="center"/>
    </xf>
    <xf numFmtId="4" fontId="8" fillId="3" borderId="12" xfId="1" applyNumberFormat="1" applyFont="1" applyFill="1" applyBorder="1" applyAlignment="1" applyProtection="1">
      <alignment horizontal="right" vertical="center"/>
    </xf>
    <xf numFmtId="4" fontId="6" fillId="3" borderId="6" xfId="0" applyNumberFormat="1" applyFont="1" applyFill="1" applyBorder="1" applyAlignment="1" applyProtection="1">
      <alignment horizontal="right" vertical="center"/>
    </xf>
    <xf numFmtId="171" fontId="13" fillId="3" borderId="6" xfId="0" applyNumberFormat="1" applyFont="1" applyFill="1" applyBorder="1" applyAlignment="1" applyProtection="1">
      <alignment horizontal="center" vertical="center"/>
    </xf>
    <xf numFmtId="171" fontId="13" fillId="3" borderId="21" xfId="0" applyNumberFormat="1" applyFont="1" applyFill="1" applyBorder="1" applyAlignment="1" applyProtection="1">
      <alignment horizontal="center" vertical="center"/>
    </xf>
    <xf numFmtId="171" fontId="13" fillId="3" borderId="47" xfId="0" applyNumberFormat="1" applyFont="1" applyFill="1" applyBorder="1" applyAlignment="1" applyProtection="1">
      <alignment horizontal="center" vertical="center"/>
    </xf>
    <xf numFmtId="4" fontId="8" fillId="3" borderId="20" xfId="0" applyNumberFormat="1" applyFont="1" applyFill="1" applyBorder="1" applyAlignment="1" applyProtection="1">
      <alignment horizontal="right" vertical="center"/>
    </xf>
    <xf numFmtId="4" fontId="8" fillId="3" borderId="21" xfId="0" applyNumberFormat="1" applyFont="1" applyFill="1" applyBorder="1" applyAlignment="1" applyProtection="1">
      <alignment horizontal="right" vertical="center"/>
    </xf>
    <xf numFmtId="4" fontId="8" fillId="3" borderId="38" xfId="0" applyNumberFormat="1" applyFont="1" applyFill="1" applyBorder="1" applyAlignment="1" applyProtection="1">
      <alignment horizontal="right" vertical="center"/>
    </xf>
    <xf numFmtId="4" fontId="8" fillId="3" borderId="47" xfId="0" applyNumberFormat="1" applyFont="1" applyFill="1" applyBorder="1" applyAlignment="1" applyProtection="1">
      <alignment horizontal="right" vertical="center"/>
    </xf>
    <xf numFmtId="4" fontId="8" fillId="3" borderId="20" xfId="1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right" vertical="center"/>
    </xf>
    <xf numFmtId="171" fontId="13" fillId="3" borderId="22" xfId="0" applyNumberFormat="1" applyFont="1" applyFill="1" applyBorder="1" applyAlignment="1" applyProtection="1">
      <alignment horizontal="center" vertical="center"/>
    </xf>
    <xf numFmtId="4" fontId="8" fillId="3" borderId="38" xfId="1" applyNumberFormat="1" applyFont="1" applyFill="1" applyBorder="1" applyAlignment="1" applyProtection="1">
      <alignment horizontal="right" vertical="center"/>
    </xf>
    <xf numFmtId="4" fontId="6" fillId="3" borderId="48" xfId="0" applyNumberFormat="1" applyFont="1" applyFill="1" applyBorder="1" applyAlignment="1" applyProtection="1">
      <alignment horizontal="right" vertical="center"/>
    </xf>
    <xf numFmtId="171" fontId="13" fillId="3" borderId="48" xfId="0" applyNumberFormat="1" applyFont="1" applyFill="1" applyBorder="1" applyAlignment="1" applyProtection="1">
      <alignment horizontal="center" vertical="center"/>
    </xf>
    <xf numFmtId="171" fontId="13" fillId="3" borderId="7" xfId="0" applyNumberFormat="1" applyFont="1" applyFill="1" applyBorder="1" applyAlignment="1" applyProtection="1">
      <alignment horizontal="center" vertical="center"/>
    </xf>
    <xf numFmtId="4" fontId="8" fillId="3" borderId="10" xfId="0" applyNumberFormat="1" applyFont="1" applyFill="1" applyBorder="1" applyAlignment="1" applyProtection="1">
      <alignment horizontal="right" vertical="center"/>
    </xf>
    <xf numFmtId="4" fontId="8" fillId="3" borderId="7" xfId="0" applyNumberFormat="1" applyFont="1" applyFill="1" applyBorder="1" applyAlignment="1" applyProtection="1">
      <alignment horizontal="right" vertical="center"/>
    </xf>
    <xf numFmtId="4" fontId="8" fillId="3" borderId="10" xfId="1" applyNumberFormat="1" applyFont="1" applyFill="1" applyBorder="1" applyAlignment="1" applyProtection="1">
      <alignment horizontal="right" vertical="center"/>
    </xf>
    <xf numFmtId="4" fontId="6" fillId="3" borderId="4" xfId="0" applyNumberFormat="1" applyFont="1" applyFill="1" applyBorder="1" applyAlignment="1" applyProtection="1">
      <alignment horizontal="right" vertical="center"/>
    </xf>
    <xf numFmtId="171" fontId="13" fillId="3" borderId="4" xfId="0" applyNumberFormat="1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171" fontId="13" fillId="3" borderId="8" xfId="0" applyNumberFormat="1" applyFont="1" applyFill="1" applyBorder="1" applyAlignment="1" applyProtection="1">
      <alignment horizontal="left" vertical="center" indent="1"/>
    </xf>
    <xf numFmtId="4" fontId="8" fillId="3" borderId="11" xfId="0" applyNumberFormat="1" applyFont="1" applyFill="1" applyBorder="1" applyAlignment="1" applyProtection="1">
      <alignment horizontal="right" vertical="center" indent="1"/>
    </xf>
    <xf numFmtId="4" fontId="8" fillId="3" borderId="8" xfId="0" applyNumberFormat="1" applyFont="1" applyFill="1" applyBorder="1" applyAlignment="1" applyProtection="1">
      <alignment horizontal="right" vertical="center" indent="1"/>
    </xf>
    <xf numFmtId="4" fontId="6" fillId="3" borderId="5" xfId="0" applyNumberFormat="1" applyFont="1" applyFill="1" applyBorder="1" applyAlignment="1" applyProtection="1">
      <alignment horizontal="right" vertical="center" indent="1"/>
    </xf>
    <xf numFmtId="171" fontId="13" fillId="3" borderId="5" xfId="0" applyNumberFormat="1" applyFont="1" applyFill="1" applyBorder="1" applyAlignment="1" applyProtection="1">
      <alignment horizontal="left" vertical="center" indent="1"/>
    </xf>
    <xf numFmtId="4" fontId="8" fillId="3" borderId="18" xfId="0" applyNumberFormat="1" applyFont="1" applyFill="1" applyBorder="1" applyAlignment="1" applyProtection="1">
      <alignment horizontal="right" vertical="center" indent="1"/>
    </xf>
    <xf numFmtId="4" fontId="8" fillId="3" borderId="19" xfId="0" applyNumberFormat="1" applyFont="1" applyFill="1" applyBorder="1" applyAlignment="1" applyProtection="1">
      <alignment horizontal="right" vertical="center" indent="1"/>
    </xf>
    <xf numFmtId="4" fontId="8" fillId="3" borderId="9" xfId="0" applyNumberFormat="1" applyFont="1" applyFill="1" applyBorder="1" applyAlignment="1" applyProtection="1">
      <alignment horizontal="right" vertical="center" indent="1"/>
    </xf>
    <xf numFmtId="4" fontId="6" fillId="3" borderId="6" xfId="0" applyNumberFormat="1" applyFont="1" applyFill="1" applyBorder="1" applyAlignment="1" applyProtection="1">
      <alignment horizontal="right" vertical="center" indent="1"/>
    </xf>
    <xf numFmtId="171" fontId="13" fillId="3" borderId="6" xfId="0" applyNumberFormat="1" applyFont="1" applyFill="1" applyBorder="1" applyAlignment="1" applyProtection="1">
      <alignment horizontal="left" vertical="center" indent="1"/>
    </xf>
    <xf numFmtId="171" fontId="13" fillId="3" borderId="28" xfId="0" applyNumberFormat="1" applyFont="1" applyFill="1" applyBorder="1" applyAlignment="1" applyProtection="1">
      <alignment horizontal="left" vertical="center" indent="1"/>
    </xf>
    <xf numFmtId="171" fontId="13" fillId="3" borderId="49" xfId="0" applyNumberFormat="1" applyFont="1" applyFill="1" applyBorder="1" applyAlignment="1" applyProtection="1">
      <alignment horizontal="left" vertical="center" indent="1"/>
    </xf>
    <xf numFmtId="171" fontId="13" fillId="3" borderId="29" xfId="0" applyNumberFormat="1" applyFont="1" applyFill="1" applyBorder="1" applyAlignment="1" applyProtection="1">
      <alignment horizontal="left" vertical="center" indent="1"/>
    </xf>
    <xf numFmtId="171" fontId="13" fillId="3" borderId="31" xfId="0" applyNumberFormat="1" applyFont="1" applyFill="1" applyBorder="1" applyAlignment="1" applyProtection="1">
      <alignment horizontal="left" vertical="center" indent="1"/>
    </xf>
    <xf numFmtId="171" fontId="13" fillId="3" borderId="32" xfId="0" applyNumberFormat="1" applyFont="1" applyFill="1" applyBorder="1" applyAlignment="1" applyProtection="1">
      <alignment horizontal="left" vertical="center" indent="1"/>
    </xf>
    <xf numFmtId="171" fontId="13" fillId="3" borderId="30" xfId="0" applyNumberFormat="1" applyFont="1" applyFill="1" applyBorder="1" applyAlignment="1" applyProtection="1">
      <alignment horizontal="left" vertical="center" indent="1"/>
    </xf>
    <xf numFmtId="4" fontId="8" fillId="3" borderId="17" xfId="0" applyNumberFormat="1" applyFont="1" applyFill="1" applyBorder="1" applyAlignment="1" applyProtection="1">
      <alignment horizontal="right" vertical="center" indent="1"/>
    </xf>
    <xf numFmtId="4" fontId="8" fillId="3" borderId="7" xfId="0" applyNumberFormat="1" applyFont="1" applyFill="1" applyBorder="1" applyAlignment="1" applyProtection="1">
      <alignment horizontal="right" vertical="center" indent="1"/>
    </xf>
    <xf numFmtId="4" fontId="6" fillId="3" borderId="4" xfId="0" applyNumberFormat="1" applyFont="1" applyFill="1" applyBorder="1" applyAlignment="1" applyProtection="1">
      <alignment horizontal="right" vertical="center" indent="1"/>
    </xf>
    <xf numFmtId="171" fontId="13" fillId="3" borderId="4" xfId="0" applyNumberFormat="1" applyFont="1" applyFill="1" applyBorder="1" applyAlignment="1" applyProtection="1">
      <alignment horizontal="left" vertical="center" indent="1"/>
    </xf>
    <xf numFmtId="0" fontId="2" fillId="0" borderId="1" xfId="0" quotePrefix="1" applyFont="1" applyFill="1" applyBorder="1" applyAlignment="1" applyProtection="1">
      <protection locked="0"/>
    </xf>
    <xf numFmtId="0" fontId="2" fillId="0" borderId="0" xfId="0" quotePrefix="1" applyFont="1" applyFill="1" applyBorder="1" applyAlignment="1" applyProtection="1">
      <protection locked="0"/>
    </xf>
    <xf numFmtId="0" fontId="4" fillId="0" borderId="1" xfId="0" quotePrefix="1" applyFont="1" applyFill="1" applyBorder="1" applyAlignment="1" applyProtection="1">
      <protection locked="0"/>
    </xf>
    <xf numFmtId="0" fontId="4" fillId="0" borderId="0" xfId="0" quotePrefix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</xf>
    <xf numFmtId="4" fontId="8" fillId="0" borderId="27" xfId="0" applyNumberFormat="1" applyFont="1" applyFill="1" applyBorder="1" applyAlignment="1" applyProtection="1">
      <alignment horizontal="right" vertical="center"/>
    </xf>
    <xf numFmtId="4" fontId="8" fillId="3" borderId="28" xfId="0" applyNumberFormat="1" applyFont="1" applyFill="1" applyBorder="1" applyAlignment="1" applyProtection="1">
      <alignment horizontal="right" vertical="center"/>
    </xf>
    <xf numFmtId="4" fontId="8" fillId="0" borderId="28" xfId="0" applyNumberFormat="1" applyFont="1" applyFill="1" applyBorder="1" applyAlignment="1" applyProtection="1">
      <alignment horizontal="right" vertical="center"/>
    </xf>
    <xf numFmtId="4" fontId="8" fillId="0" borderId="29" xfId="0" applyNumberFormat="1" applyFont="1" applyFill="1" applyBorder="1" applyAlignment="1" applyProtection="1">
      <alignment horizontal="right" vertical="center"/>
    </xf>
    <xf numFmtId="4" fontId="6" fillId="0" borderId="16" xfId="0" applyNumberFormat="1" applyFont="1" applyFill="1" applyBorder="1" applyAlignment="1" applyProtection="1">
      <alignment horizontal="right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Fill="1" applyBorder="1" applyAlignment="1" applyProtection="1">
      <alignment horizontal="right" vertical="center"/>
    </xf>
    <xf numFmtId="4" fontId="6" fillId="0" borderId="14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169" fontId="4" fillId="0" borderId="0" xfId="0" applyNumberFormat="1" applyFont="1" applyFill="1" applyBorder="1" applyProtection="1"/>
    <xf numFmtId="0" fontId="8" fillId="0" borderId="0" xfId="0" applyFont="1" applyAlignment="1" applyProtection="1">
      <alignment horizontal="center"/>
    </xf>
    <xf numFmtId="0" fontId="2" fillId="0" borderId="0" xfId="0" quotePrefix="1" applyFont="1" applyBorder="1" applyAlignment="1" applyProtection="1">
      <alignment horizontal="left" vertical="center" wrapText="1"/>
    </xf>
    <xf numFmtId="170" fontId="8" fillId="2" borderId="61" xfId="0" applyNumberFormat="1" applyFont="1" applyFill="1" applyBorder="1" applyAlignment="1" applyProtection="1">
      <alignment horizontal="center" vertical="center" wrapText="1"/>
    </xf>
    <xf numFmtId="170" fontId="8" fillId="2" borderId="45" xfId="0" applyNumberFormat="1" applyFont="1" applyFill="1" applyBorder="1" applyAlignment="1" applyProtection="1">
      <alignment horizontal="center" vertical="center" wrapText="1"/>
    </xf>
    <xf numFmtId="170" fontId="8" fillId="2" borderId="61" xfId="0" quotePrefix="1" applyNumberFormat="1" applyFont="1" applyFill="1" applyBorder="1" applyAlignment="1" applyProtection="1">
      <alignment horizontal="center" vertical="center" wrapText="1"/>
    </xf>
    <xf numFmtId="2" fontId="12" fillId="2" borderId="53" xfId="0" quotePrefix="1" applyNumberFormat="1" applyFont="1" applyFill="1" applyBorder="1" applyAlignment="1" applyProtection="1">
      <alignment horizontal="center" vertical="center" wrapText="1"/>
    </xf>
    <xf numFmtId="2" fontId="12" fillId="2" borderId="42" xfId="0" quotePrefix="1" applyNumberFormat="1" applyFont="1" applyFill="1" applyBorder="1" applyAlignment="1" applyProtection="1">
      <alignment horizontal="center" vertical="center" wrapText="1"/>
    </xf>
    <xf numFmtId="2" fontId="12" fillId="2" borderId="43" xfId="0" quotePrefix="1" applyNumberFormat="1" applyFont="1" applyFill="1" applyBorder="1" applyAlignment="1" applyProtection="1">
      <alignment horizontal="center" vertical="center" wrapText="1"/>
    </xf>
    <xf numFmtId="2" fontId="12" fillId="2" borderId="44" xfId="0" applyNumberFormat="1" applyFont="1" applyFill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/>
    </xf>
    <xf numFmtId="2" fontId="7" fillId="2" borderId="53" xfId="0" quotePrefix="1" applyNumberFormat="1" applyFont="1" applyFill="1" applyBorder="1" applyAlignment="1" applyProtection="1">
      <alignment horizontal="center" wrapText="1"/>
    </xf>
    <xf numFmtId="2" fontId="7" fillId="2" borderId="42" xfId="0" quotePrefix="1" applyNumberFormat="1" applyFont="1" applyFill="1" applyBorder="1" applyAlignment="1" applyProtection="1">
      <alignment horizontal="center" wrapText="1"/>
    </xf>
    <xf numFmtId="4" fontId="8" fillId="0" borderId="39" xfId="0" applyNumberFormat="1" applyFont="1" applyFill="1" applyBorder="1" applyAlignment="1" applyProtection="1">
      <alignment horizontal="right" vertical="center"/>
    </xf>
    <xf numFmtId="4" fontId="8" fillId="0" borderId="41" xfId="0" applyNumberFormat="1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5" fillId="2" borderId="57" xfId="0" quotePrefix="1" applyFont="1" applyFill="1" applyBorder="1" applyAlignment="1" applyProtection="1">
      <alignment horizontal="center" vertical="center"/>
    </xf>
    <xf numFmtId="0" fontId="5" fillId="2" borderId="36" xfId="0" quotePrefix="1" applyFont="1" applyFill="1" applyBorder="1" applyAlignment="1" applyProtection="1">
      <alignment horizontal="center" vertical="center"/>
    </xf>
    <xf numFmtId="0" fontId="5" fillId="2" borderId="58" xfId="0" quotePrefix="1" applyFont="1" applyFill="1" applyBorder="1" applyAlignment="1" applyProtection="1">
      <alignment horizontal="center" vertical="center"/>
    </xf>
    <xf numFmtId="0" fontId="8" fillId="2" borderId="33" xfId="0" quotePrefix="1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15" xfId="0" quotePrefix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2" fontId="7" fillId="2" borderId="43" xfId="0" quotePrefix="1" applyNumberFormat="1" applyFont="1" applyFill="1" applyBorder="1" applyAlignment="1" applyProtection="1">
      <alignment horizontal="center" wrapText="1"/>
    </xf>
    <xf numFmtId="2" fontId="7" fillId="2" borderId="44" xfId="0" applyNumberFormat="1" applyFont="1" applyFill="1" applyBorder="1" applyAlignment="1" applyProtection="1">
      <alignment horizontal="center" wrapText="1"/>
    </xf>
    <xf numFmtId="0" fontId="6" fillId="2" borderId="50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170" fontId="8" fillId="2" borderId="59" xfId="0" applyNumberFormat="1" applyFont="1" applyFill="1" applyBorder="1" applyAlignment="1" applyProtection="1">
      <alignment horizontal="center" vertical="center"/>
    </xf>
    <xf numFmtId="170" fontId="8" fillId="2" borderId="52" xfId="0" applyNumberFormat="1" applyFont="1" applyFill="1" applyBorder="1" applyAlignment="1" applyProtection="1">
      <alignment horizontal="center" vertical="center"/>
    </xf>
    <xf numFmtId="170" fontId="8" fillId="2" borderId="60" xfId="0" applyNumberFormat="1" applyFont="1" applyFill="1" applyBorder="1" applyAlignment="1" applyProtection="1">
      <alignment horizontal="center" vertical="center"/>
    </xf>
    <xf numFmtId="0" fontId="4" fillId="0" borderId="36" xfId="0" quotePrefix="1" applyFont="1" applyFill="1" applyBorder="1" applyAlignment="1" applyProtection="1">
      <alignment horizontal="center"/>
      <protection locked="0"/>
    </xf>
    <xf numFmtId="170" fontId="8" fillId="2" borderId="54" xfId="0" applyNumberFormat="1" applyFont="1" applyFill="1" applyBorder="1" applyAlignment="1" applyProtection="1">
      <alignment horizontal="center" vertical="center"/>
    </xf>
    <xf numFmtId="170" fontId="8" fillId="2" borderId="62" xfId="0" applyNumberFormat="1" applyFont="1" applyFill="1" applyBorder="1" applyAlignment="1" applyProtection="1">
      <alignment horizontal="center" vertical="center"/>
    </xf>
    <xf numFmtId="170" fontId="8" fillId="2" borderId="51" xfId="0" applyNumberFormat="1" applyFont="1" applyFill="1" applyBorder="1" applyAlignment="1" applyProtection="1">
      <alignment horizontal="center" vertical="center"/>
    </xf>
    <xf numFmtId="0" fontId="14" fillId="0" borderId="3" xfId="0" applyFont="1" applyBorder="1" applyProtection="1"/>
    <xf numFmtId="0" fontId="14" fillId="0" borderId="37" xfId="0" applyFont="1" applyBorder="1" applyProtection="1"/>
    <xf numFmtId="4" fontId="8" fillId="0" borderId="33" xfId="0" applyNumberFormat="1" applyFont="1" applyFill="1" applyBorder="1" applyAlignment="1" applyProtection="1">
      <alignment horizontal="right" vertical="center"/>
    </xf>
    <xf numFmtId="0" fontId="14" fillId="0" borderId="39" xfId="0" applyFont="1" applyBorder="1" applyAlignment="1" applyProtection="1">
      <alignment horizontal="right" vertical="center"/>
    </xf>
    <xf numFmtId="0" fontId="14" fillId="0" borderId="41" xfId="0" applyFont="1" applyBorder="1" applyAlignment="1" applyProtection="1">
      <alignment horizontal="right" vertical="center"/>
    </xf>
    <xf numFmtId="0" fontId="14" fillId="0" borderId="39" xfId="0" applyFont="1" applyBorder="1" applyProtection="1"/>
    <xf numFmtId="0" fontId="14" fillId="0" borderId="41" xfId="0" applyFont="1" applyBorder="1" applyProtection="1"/>
    <xf numFmtId="0" fontId="2" fillId="0" borderId="0" xfId="0" quotePrefix="1" applyFont="1" applyFill="1" applyBorder="1" applyAlignment="1" applyProtection="1">
      <alignment horizontal="justify" vertical="justify" wrapText="1"/>
    </xf>
    <xf numFmtId="0" fontId="6" fillId="0" borderId="57" xfId="0" quotePrefix="1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11" fillId="0" borderId="39" xfId="0" applyFont="1" applyBorder="1" applyProtection="1"/>
    <xf numFmtId="0" fontId="11" fillId="0" borderId="41" xfId="0" applyFont="1" applyBorder="1" applyProtection="1"/>
    <xf numFmtId="0" fontId="6" fillId="0" borderId="65" xfId="0" applyFont="1" applyFill="1" applyBorder="1" applyAlignment="1" applyProtection="1">
      <alignment horizontal="center" vertical="center"/>
    </xf>
    <xf numFmtId="4" fontId="8" fillId="0" borderId="33" xfId="0" applyNumberFormat="1" applyFont="1" applyFill="1" applyBorder="1" applyAlignment="1" applyProtection="1">
      <alignment horizontal="right" vertical="center" indent="1"/>
    </xf>
    <xf numFmtId="0" fontId="14" fillId="0" borderId="39" xfId="0" applyFont="1" applyBorder="1" applyAlignment="1" applyProtection="1">
      <alignment horizontal="right" vertical="center" indent="1"/>
    </xf>
    <xf numFmtId="0" fontId="14" fillId="0" borderId="41" xfId="0" applyFont="1" applyBorder="1" applyAlignment="1" applyProtection="1">
      <alignment horizontal="right" vertical="center" indent="1"/>
    </xf>
    <xf numFmtId="4" fontId="8" fillId="0" borderId="39" xfId="0" applyNumberFormat="1" applyFont="1" applyFill="1" applyBorder="1" applyAlignment="1" applyProtection="1">
      <alignment horizontal="right" vertical="center" indent="1"/>
    </xf>
    <xf numFmtId="4" fontId="8" fillId="0" borderId="41" xfId="0" applyNumberFormat="1" applyFont="1" applyFill="1" applyBorder="1" applyAlignment="1" applyProtection="1">
      <alignment horizontal="right" vertical="center" indent="1"/>
    </xf>
    <xf numFmtId="0" fontId="8" fillId="2" borderId="15" xfId="0" applyFont="1" applyFill="1" applyBorder="1" applyAlignment="1" applyProtection="1">
      <alignment horizontal="center" vertical="center" wrapText="1"/>
    </xf>
    <xf numFmtId="0" fontId="6" fillId="2" borderId="62" xfId="0" applyFont="1" applyFill="1" applyBorder="1" applyAlignment="1" applyProtection="1">
      <alignment horizontal="center" vertical="center"/>
    </xf>
    <xf numFmtId="0" fontId="16" fillId="0" borderId="36" xfId="0" quotePrefix="1" applyFont="1" applyFill="1" applyBorder="1" applyAlignment="1" applyProtection="1">
      <alignment horizontal="center"/>
      <protection locked="0"/>
    </xf>
    <xf numFmtId="0" fontId="16" fillId="0" borderId="62" xfId="0" quotePrefix="1" applyFont="1" applyFill="1" applyBorder="1" applyAlignment="1" applyProtection="1">
      <alignment horizontal="center"/>
      <protection locked="0"/>
    </xf>
    <xf numFmtId="2" fontId="12" fillId="2" borderId="67" xfId="0" quotePrefix="1" applyNumberFormat="1" applyFont="1" applyFill="1" applyBorder="1" applyAlignment="1" applyProtection="1">
      <alignment horizontal="center" vertical="center" wrapText="1"/>
    </xf>
    <xf numFmtId="2" fontId="12" fillId="2" borderId="55" xfId="0" applyNumberFormat="1" applyFont="1" applyFill="1" applyBorder="1" applyAlignment="1" applyProtection="1">
      <alignment horizontal="center" vertical="center" wrapText="1"/>
    </xf>
    <xf numFmtId="170" fontId="8" fillId="2" borderId="63" xfId="0" quotePrefix="1" applyNumberFormat="1" applyFont="1" applyFill="1" applyBorder="1" applyAlignment="1" applyProtection="1">
      <alignment horizontal="center" vertical="center" wrapText="1"/>
    </xf>
    <xf numFmtId="170" fontId="8" fillId="2" borderId="46" xfId="0" applyNumberFormat="1" applyFont="1" applyFill="1" applyBorder="1" applyAlignment="1" applyProtection="1">
      <alignment horizontal="center" vertical="center" wrapText="1"/>
    </xf>
    <xf numFmtId="2" fontId="12" fillId="2" borderId="64" xfId="0" quotePrefix="1" applyNumberFormat="1" applyFont="1" applyFill="1" applyBorder="1" applyAlignment="1" applyProtection="1">
      <alignment horizontal="center" vertical="center" wrapText="1"/>
    </xf>
    <xf numFmtId="2" fontId="12" fillId="2" borderId="56" xfId="0" quotePrefix="1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59999389629810485"/>
    <pageSetUpPr fitToPage="1"/>
  </sheetPr>
  <dimension ref="A1:AC87"/>
  <sheetViews>
    <sheetView tabSelected="1" zoomScale="110" workbookViewId="0"/>
  </sheetViews>
  <sheetFormatPr baseColWidth="10" defaultColWidth="11.42578125" defaultRowHeight="12.75" x14ac:dyDescent="0.2"/>
  <cols>
    <col min="1" max="1" width="4.28515625" style="2" customWidth="1"/>
    <col min="2" max="2" width="4.85546875" style="2" customWidth="1"/>
    <col min="3" max="3" width="8" style="2" customWidth="1"/>
    <col min="4" max="4" width="11" style="2" bestFit="1" customWidth="1"/>
    <col min="5" max="5" width="8.5703125" style="2" customWidth="1"/>
    <col min="6" max="6" width="10.5703125" style="2" customWidth="1"/>
    <col min="7" max="7" width="11" style="2" bestFit="1" customWidth="1"/>
    <col min="8" max="8" width="9.7109375" style="2" customWidth="1"/>
    <col min="9" max="9" width="10.42578125" style="2" customWidth="1"/>
    <col min="10" max="11" width="12.85546875" style="2" customWidth="1"/>
    <col min="12" max="12" width="9.42578125" style="11" customWidth="1"/>
    <col min="13" max="13" width="5.140625" style="12" customWidth="1"/>
    <col min="14" max="15" width="0" style="2" hidden="1" customWidth="1"/>
    <col min="16" max="16" width="8.42578125" style="2" hidden="1" customWidth="1"/>
    <col min="17" max="17" width="10.28515625" style="2" hidden="1" customWidth="1"/>
    <col min="18" max="21" width="0" style="2" hidden="1" customWidth="1"/>
    <col min="22" max="22" width="11.42578125" style="18" customWidth="1"/>
    <col min="23" max="25" width="11.42578125" style="18"/>
    <col min="26" max="16384" width="11.42578125" style="2"/>
  </cols>
  <sheetData>
    <row r="1" spans="1:29" x14ac:dyDescent="0.2">
      <c r="A1" s="1" t="s">
        <v>78</v>
      </c>
      <c r="L1" s="2"/>
      <c r="M1" s="2"/>
      <c r="P1" s="13"/>
      <c r="Q1" s="18"/>
      <c r="R1" s="18"/>
      <c r="S1" s="18"/>
      <c r="T1" s="215"/>
      <c r="U1" s="215"/>
      <c r="AB1" s="13"/>
      <c r="AC1" s="13"/>
    </row>
    <row r="2" spans="1:29" ht="21" customHeight="1" thickBot="1" x14ac:dyDescent="0.25">
      <c r="F2" s="13"/>
    </row>
    <row r="3" spans="1:29" ht="30" customHeight="1" thickBot="1" x14ac:dyDescent="0.25">
      <c r="A3" s="238" t="s">
        <v>76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</row>
    <row r="4" spans="1:29" ht="22.5" customHeight="1" thickBot="1" x14ac:dyDescent="0.25">
      <c r="A4" s="260" t="s">
        <v>79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04"/>
      <c r="N4" s="203"/>
    </row>
    <row r="5" spans="1:29" ht="18.75" customHeight="1" x14ac:dyDescent="0.2">
      <c r="A5" s="247" t="s">
        <v>9</v>
      </c>
      <c r="B5" s="241" t="s">
        <v>67</v>
      </c>
      <c r="C5" s="244" t="s">
        <v>68</v>
      </c>
      <c r="D5" s="257" t="s">
        <v>62</v>
      </c>
      <c r="E5" s="258"/>
      <c r="F5" s="259"/>
      <c r="G5" s="261" t="s">
        <v>7</v>
      </c>
      <c r="H5" s="262"/>
      <c r="I5" s="263"/>
      <c r="J5" s="255" t="s">
        <v>0</v>
      </c>
      <c r="K5" s="256"/>
      <c r="L5" s="250" t="s">
        <v>68</v>
      </c>
    </row>
    <row r="6" spans="1:29" ht="12" customHeight="1" x14ac:dyDescent="0.2">
      <c r="A6" s="248"/>
      <c r="B6" s="242"/>
      <c r="C6" s="245"/>
      <c r="D6" s="218" t="s">
        <v>63</v>
      </c>
      <c r="E6" s="220" t="s">
        <v>64</v>
      </c>
      <c r="F6" s="220" t="s">
        <v>65</v>
      </c>
      <c r="G6" s="218" t="s">
        <v>63</v>
      </c>
      <c r="H6" s="231" t="s">
        <v>71</v>
      </c>
      <c r="I6" s="253" t="s">
        <v>66</v>
      </c>
      <c r="J6" s="221" t="s">
        <v>71</v>
      </c>
      <c r="K6" s="223" t="s">
        <v>66</v>
      </c>
      <c r="L6" s="251"/>
    </row>
    <row r="7" spans="1:29" ht="12" customHeight="1" thickBot="1" x14ac:dyDescent="0.25">
      <c r="A7" s="249"/>
      <c r="B7" s="243"/>
      <c r="C7" s="246"/>
      <c r="D7" s="219"/>
      <c r="E7" s="219"/>
      <c r="F7" s="219"/>
      <c r="G7" s="219"/>
      <c r="H7" s="232"/>
      <c r="I7" s="254"/>
      <c r="J7" s="222"/>
      <c r="K7" s="224"/>
      <c r="L7" s="252"/>
      <c r="N7" s="216" t="s">
        <v>72</v>
      </c>
      <c r="O7" s="216"/>
      <c r="P7" s="216" t="s">
        <v>73</v>
      </c>
      <c r="Q7" s="216"/>
      <c r="R7" s="230" t="s">
        <v>74</v>
      </c>
      <c r="S7" s="216"/>
      <c r="T7" s="216" t="s">
        <v>75</v>
      </c>
      <c r="U7" s="216"/>
    </row>
    <row r="8" spans="1:29" s="5" customFormat="1" ht="9.9499999999999993" customHeight="1" thickBot="1" x14ac:dyDescent="0.25">
      <c r="A8" s="14"/>
      <c r="B8" s="14"/>
      <c r="C8" s="15"/>
      <c r="D8" s="16"/>
      <c r="E8" s="17"/>
      <c r="F8" s="17"/>
      <c r="G8" s="16"/>
      <c r="H8" s="18"/>
      <c r="I8" s="18"/>
      <c r="J8" s="18"/>
      <c r="K8" s="18"/>
      <c r="L8" s="19"/>
      <c r="M8" s="20"/>
      <c r="N8" s="21" t="s">
        <v>1</v>
      </c>
      <c r="O8" s="21" t="s">
        <v>2</v>
      </c>
      <c r="P8" s="21" t="s">
        <v>1</v>
      </c>
      <c r="Q8" s="21" t="s">
        <v>2</v>
      </c>
      <c r="R8" s="21" t="s">
        <v>1</v>
      </c>
      <c r="S8" s="21" t="s">
        <v>2</v>
      </c>
      <c r="T8" s="21" t="s">
        <v>1</v>
      </c>
      <c r="U8" s="21" t="s">
        <v>2</v>
      </c>
      <c r="V8" s="18"/>
      <c r="W8" s="18"/>
      <c r="X8" s="18"/>
      <c r="Y8" s="18"/>
    </row>
    <row r="9" spans="1:29" ht="8.25" customHeight="1" x14ac:dyDescent="0.2">
      <c r="A9" s="227" t="s">
        <v>1</v>
      </c>
      <c r="B9" s="235">
        <v>22</v>
      </c>
      <c r="C9" s="82" t="s">
        <v>10</v>
      </c>
      <c r="D9" s="266">
        <v>27359.039999999997</v>
      </c>
      <c r="E9" s="70">
        <v>12062.76</v>
      </c>
      <c r="F9" s="73">
        <v>8017.7999999999993</v>
      </c>
      <c r="G9" s="266">
        <f>D9/12*2</f>
        <v>4559.8399999999992</v>
      </c>
      <c r="H9" s="67">
        <v>2021.0800000000002</v>
      </c>
      <c r="I9" s="64">
        <v>2414.84</v>
      </c>
      <c r="J9" s="79">
        <f>D$9+E9+G$9+H9</f>
        <v>46002.719999999994</v>
      </c>
      <c r="K9" s="79">
        <f>D$9+E9+F9+G$9+I9</f>
        <v>54414.279999999984</v>
      </c>
      <c r="L9" s="83" t="s">
        <v>10</v>
      </c>
      <c r="M9" s="13"/>
      <c r="N9" s="22" t="e">
        <f>#REF!</f>
        <v>#REF!</v>
      </c>
      <c r="O9" s="22" t="e">
        <f>#REF!</f>
        <v>#REF!</v>
      </c>
      <c r="P9" s="22" t="e">
        <f>N9-J9</f>
        <v>#REF!</v>
      </c>
      <c r="Q9" s="22" t="e">
        <f>O9-K9</f>
        <v>#REF!</v>
      </c>
      <c r="R9" s="23">
        <v>42391.54</v>
      </c>
      <c r="S9" s="23">
        <v>50142.7</v>
      </c>
      <c r="T9" s="22">
        <f>R9-J9</f>
        <v>-3611.179999999993</v>
      </c>
      <c r="U9" s="22">
        <f>S9-K9</f>
        <v>-4271.5799999999872</v>
      </c>
      <c r="V9" s="205"/>
      <c r="W9" s="56"/>
      <c r="X9" s="57"/>
      <c r="Y9" s="205"/>
    </row>
    <row r="10" spans="1:29" ht="9.9499999999999993" customHeight="1" x14ac:dyDescent="0.2">
      <c r="A10" s="228"/>
      <c r="B10" s="236"/>
      <c r="C10" s="149" t="s">
        <v>11</v>
      </c>
      <c r="D10" s="233"/>
      <c r="E10" s="151">
        <v>9826.92</v>
      </c>
      <c r="F10" s="152">
        <v>7277.5199999999995</v>
      </c>
      <c r="G10" s="233"/>
      <c r="H10" s="148">
        <v>1931.72</v>
      </c>
      <c r="I10" s="147">
        <v>2288.64</v>
      </c>
      <c r="J10" s="156">
        <f t="shared" ref="J10:J17" si="0">D$9+E10+G$9+H10</f>
        <v>43677.52</v>
      </c>
      <c r="K10" s="156">
        <f t="shared" ref="K10:K17" si="1">D$9+E10+F10+G$9+I10</f>
        <v>51311.959999999992</v>
      </c>
      <c r="L10" s="157" t="s">
        <v>11</v>
      </c>
      <c r="M10" s="13"/>
      <c r="N10" s="22" t="e">
        <f>#REF!</f>
        <v>#REF!</v>
      </c>
      <c r="O10" s="22" t="e">
        <f>#REF!</f>
        <v>#REF!</v>
      </c>
      <c r="P10" s="22" t="e">
        <f t="shared" ref="P10:Q17" si="2">N10-J10</f>
        <v>#REF!</v>
      </c>
      <c r="Q10" s="22" t="e">
        <f t="shared" si="2"/>
        <v>#REF!</v>
      </c>
      <c r="R10" s="23">
        <v>40249</v>
      </c>
      <c r="S10" s="23">
        <v>47283.94</v>
      </c>
      <c r="T10" s="22">
        <f t="shared" ref="T10:T73" si="3">R10-J10</f>
        <v>-3428.5199999999968</v>
      </c>
      <c r="U10" s="22">
        <f t="shared" ref="U10:U73" si="4">S10-K10</f>
        <v>-4028.0199999999895</v>
      </c>
      <c r="V10" s="205"/>
      <c r="W10" s="56"/>
      <c r="X10" s="57"/>
      <c r="Y10" s="205"/>
    </row>
    <row r="11" spans="1:29" ht="9.9499999999999993" customHeight="1" x14ac:dyDescent="0.2">
      <c r="A11" s="228"/>
      <c r="B11" s="236"/>
      <c r="C11" s="84" t="s">
        <v>12</v>
      </c>
      <c r="D11" s="233"/>
      <c r="E11" s="71">
        <v>8535</v>
      </c>
      <c r="F11" s="74">
        <v>6549.84</v>
      </c>
      <c r="G11" s="233"/>
      <c r="H11" s="68">
        <v>1875.42</v>
      </c>
      <c r="I11" s="65">
        <v>2195.62</v>
      </c>
      <c r="J11" s="80">
        <f t="shared" si="0"/>
        <v>42329.299999999988</v>
      </c>
      <c r="K11" s="80">
        <f t="shared" si="1"/>
        <v>49199.339999999989</v>
      </c>
      <c r="L11" s="85" t="s">
        <v>12</v>
      </c>
      <c r="M11" s="13"/>
      <c r="N11" s="22" t="e">
        <f>#REF!</f>
        <v>#REF!</v>
      </c>
      <c r="O11" s="22" t="e">
        <f>#REF!</f>
        <v>#REF!</v>
      </c>
      <c r="P11" s="22" t="e">
        <f t="shared" si="2"/>
        <v>#REF!</v>
      </c>
      <c r="Q11" s="22" t="e">
        <f t="shared" si="2"/>
        <v>#REF!</v>
      </c>
      <c r="R11" s="23">
        <v>39006.339999999997</v>
      </c>
      <c r="S11" s="23">
        <v>45337.120000000003</v>
      </c>
      <c r="T11" s="22">
        <f t="shared" si="3"/>
        <v>-3322.9599999999919</v>
      </c>
      <c r="U11" s="22">
        <f t="shared" si="4"/>
        <v>-3862.2199999999866</v>
      </c>
      <c r="V11" s="205"/>
      <c r="W11" s="56"/>
      <c r="X11" s="57"/>
      <c r="Y11" s="205"/>
    </row>
    <row r="12" spans="1:29" ht="9.9499999999999993" customHeight="1" x14ac:dyDescent="0.2">
      <c r="A12" s="228"/>
      <c r="B12" s="236"/>
      <c r="C12" s="149" t="s">
        <v>13</v>
      </c>
      <c r="D12" s="233"/>
      <c r="E12" s="151">
        <v>7102.44</v>
      </c>
      <c r="F12" s="152">
        <v>6114.84</v>
      </c>
      <c r="G12" s="233"/>
      <c r="H12" s="148">
        <v>1811.76</v>
      </c>
      <c r="I12" s="147">
        <v>2110.42</v>
      </c>
      <c r="J12" s="156">
        <f t="shared" si="0"/>
        <v>40833.079999999994</v>
      </c>
      <c r="K12" s="156">
        <f t="shared" si="1"/>
        <v>47246.579999999987</v>
      </c>
      <c r="L12" s="157" t="s">
        <v>13</v>
      </c>
      <c r="M12" s="13"/>
      <c r="N12" s="22" t="e">
        <f>#REF!</f>
        <v>#REF!</v>
      </c>
      <c r="O12" s="22" t="e">
        <f>#REF!</f>
        <v>#REF!</v>
      </c>
      <c r="P12" s="22" t="e">
        <f t="shared" si="2"/>
        <v>#REF!</v>
      </c>
      <c r="Q12" s="22" t="e">
        <f t="shared" si="2"/>
        <v>#REF!</v>
      </c>
      <c r="R12" s="23">
        <v>37627.660000000003</v>
      </c>
      <c r="S12" s="23">
        <v>43537.66</v>
      </c>
      <c r="T12" s="22">
        <f t="shared" si="3"/>
        <v>-3205.419999999991</v>
      </c>
      <c r="U12" s="22">
        <f t="shared" si="4"/>
        <v>-3708.9199999999837</v>
      </c>
      <c r="V12" s="205"/>
      <c r="W12" s="56"/>
      <c r="X12" s="57"/>
      <c r="Y12" s="205"/>
    </row>
    <row r="13" spans="1:29" ht="9.9499999999999993" customHeight="1" x14ac:dyDescent="0.2">
      <c r="A13" s="228"/>
      <c r="B13" s="236"/>
      <c r="C13" s="84" t="s">
        <v>14</v>
      </c>
      <c r="D13" s="233"/>
      <c r="E13" s="71">
        <v>4773.24</v>
      </c>
      <c r="F13" s="74">
        <v>5641.8</v>
      </c>
      <c r="G13" s="233"/>
      <c r="H13" s="68">
        <v>1692.8</v>
      </c>
      <c r="I13" s="65">
        <v>1992.3</v>
      </c>
      <c r="J13" s="80">
        <f t="shared" si="0"/>
        <v>38384.92</v>
      </c>
      <c r="K13" s="80">
        <f t="shared" si="1"/>
        <v>44326.22</v>
      </c>
      <c r="L13" s="85" t="s">
        <v>14</v>
      </c>
      <c r="M13" s="13"/>
      <c r="N13" s="22" t="e">
        <f>#REF!</f>
        <v>#REF!</v>
      </c>
      <c r="O13" s="22" t="e">
        <f>#REF!</f>
        <v>#REF!</v>
      </c>
      <c r="P13" s="22" t="e">
        <f t="shared" si="2"/>
        <v>#REF!</v>
      </c>
      <c r="Q13" s="22" t="e">
        <f t="shared" si="2"/>
        <v>#REF!</v>
      </c>
      <c r="R13" s="23">
        <v>35371.9</v>
      </c>
      <c r="S13" s="23">
        <v>40846.839999999997</v>
      </c>
      <c r="T13" s="22">
        <f t="shared" si="3"/>
        <v>-3013.0199999999968</v>
      </c>
      <c r="U13" s="22">
        <f t="shared" si="4"/>
        <v>-3479.3800000000047</v>
      </c>
      <c r="V13" s="205"/>
      <c r="W13" s="56"/>
      <c r="X13" s="57"/>
      <c r="Y13" s="205"/>
    </row>
    <row r="14" spans="1:29" ht="9.9499999999999993" customHeight="1" x14ac:dyDescent="0.2">
      <c r="A14" s="228"/>
      <c r="B14" s="236"/>
      <c r="C14" s="149" t="s">
        <v>15</v>
      </c>
      <c r="D14" s="233"/>
      <c r="E14" s="151">
        <v>3082.44</v>
      </c>
      <c r="F14" s="152">
        <v>5321.16</v>
      </c>
      <c r="G14" s="233"/>
      <c r="H14" s="148">
        <v>1610.3</v>
      </c>
      <c r="I14" s="147">
        <v>1909.32</v>
      </c>
      <c r="J14" s="156">
        <f t="shared" si="0"/>
        <v>36611.619999999995</v>
      </c>
      <c r="K14" s="156">
        <f t="shared" si="1"/>
        <v>42231.799999999996</v>
      </c>
      <c r="L14" s="157" t="s">
        <v>15</v>
      </c>
      <c r="M14" s="13"/>
      <c r="N14" s="22" t="e">
        <f>#REF!</f>
        <v>#REF!</v>
      </c>
      <c r="O14" s="22" t="e">
        <f>#REF!</f>
        <v>#REF!</v>
      </c>
      <c r="P14" s="22" t="e">
        <f t="shared" si="2"/>
        <v>#REF!</v>
      </c>
      <c r="Q14" s="22" t="e">
        <f t="shared" si="2"/>
        <v>#REF!</v>
      </c>
      <c r="R14" s="23">
        <v>33737.620000000003</v>
      </c>
      <c r="S14" s="23">
        <v>38916.639999999999</v>
      </c>
      <c r="T14" s="22">
        <f t="shared" si="3"/>
        <v>-2873.9999999999927</v>
      </c>
      <c r="U14" s="22">
        <f t="shared" si="4"/>
        <v>-3315.1599999999962</v>
      </c>
      <c r="V14" s="205"/>
      <c r="W14" s="56"/>
      <c r="X14" s="57"/>
      <c r="Y14" s="205"/>
    </row>
    <row r="15" spans="1:29" ht="9.9499999999999993" customHeight="1" x14ac:dyDescent="0.2">
      <c r="A15" s="228"/>
      <c r="B15" s="236"/>
      <c r="C15" s="84" t="s">
        <v>16</v>
      </c>
      <c r="D15" s="233"/>
      <c r="E15" s="71">
        <v>2044.08</v>
      </c>
      <c r="F15" s="74">
        <v>4985.04</v>
      </c>
      <c r="G15" s="233"/>
      <c r="H15" s="68">
        <v>1529.76</v>
      </c>
      <c r="I15" s="65">
        <v>1848.8600000000001</v>
      </c>
      <c r="J15" s="80">
        <f t="shared" si="0"/>
        <v>35492.719999999994</v>
      </c>
      <c r="K15" s="80">
        <f t="shared" si="1"/>
        <v>40796.859999999993</v>
      </c>
      <c r="L15" s="94" t="s">
        <v>16</v>
      </c>
      <c r="M15" s="13"/>
      <c r="N15" s="22" t="e">
        <f>#REF!</f>
        <v>#REF!</v>
      </c>
      <c r="O15" s="22" t="e">
        <f>#REF!</f>
        <v>#REF!</v>
      </c>
      <c r="P15" s="22" t="e">
        <f t="shared" si="2"/>
        <v>#REF!</v>
      </c>
      <c r="Q15" s="22" t="e">
        <f t="shared" si="2"/>
        <v>#REF!</v>
      </c>
      <c r="R15" s="23">
        <v>32706.639999999999</v>
      </c>
      <c r="S15" s="23">
        <v>37594.42</v>
      </c>
      <c r="T15" s="22">
        <f t="shared" si="3"/>
        <v>-2786.0799999999945</v>
      </c>
      <c r="U15" s="22">
        <f t="shared" si="4"/>
        <v>-3202.4399999999951</v>
      </c>
      <c r="V15" s="205"/>
      <c r="W15" s="56"/>
      <c r="X15" s="57"/>
      <c r="Y15" s="205"/>
    </row>
    <row r="16" spans="1:29" ht="9.9499999999999993" customHeight="1" x14ac:dyDescent="0.2">
      <c r="A16" s="228"/>
      <c r="B16" s="236"/>
      <c r="C16" s="149" t="s">
        <v>17</v>
      </c>
      <c r="D16" s="233"/>
      <c r="E16" s="151">
        <v>1022.64</v>
      </c>
      <c r="F16" s="152">
        <v>4601.88</v>
      </c>
      <c r="G16" s="233"/>
      <c r="H16" s="148">
        <v>1451.92</v>
      </c>
      <c r="I16" s="147">
        <v>1786.68</v>
      </c>
      <c r="J16" s="156">
        <f t="shared" si="0"/>
        <v>34393.439999999995</v>
      </c>
      <c r="K16" s="156">
        <f t="shared" si="1"/>
        <v>39330.079999999994</v>
      </c>
      <c r="L16" s="157" t="s">
        <v>17</v>
      </c>
      <c r="M16" s="13"/>
      <c r="N16" s="22" t="e">
        <f>#REF!</f>
        <v>#REF!</v>
      </c>
      <c r="O16" s="22" t="e">
        <f>#REF!</f>
        <v>#REF!</v>
      </c>
      <c r="P16" s="22" t="e">
        <f t="shared" si="2"/>
        <v>#REF!</v>
      </c>
      <c r="Q16" s="22" t="e">
        <f t="shared" si="2"/>
        <v>#REF!</v>
      </c>
      <c r="R16" s="23">
        <v>31693.54</v>
      </c>
      <c r="S16" s="23">
        <v>36242.5</v>
      </c>
      <c r="T16" s="22">
        <f t="shared" si="3"/>
        <v>-2699.8999999999942</v>
      </c>
      <c r="U16" s="22">
        <f t="shared" si="4"/>
        <v>-3087.5799999999945</v>
      </c>
      <c r="V16" s="205"/>
      <c r="W16" s="56"/>
      <c r="X16" s="57"/>
      <c r="Y16" s="205"/>
    </row>
    <row r="17" spans="1:25" ht="9.9499999999999993" customHeight="1" thickBot="1" x14ac:dyDescent="0.25">
      <c r="A17" s="229"/>
      <c r="B17" s="237"/>
      <c r="C17" s="86" t="s">
        <v>18</v>
      </c>
      <c r="D17" s="234"/>
      <c r="E17" s="72">
        <v>0</v>
      </c>
      <c r="F17" s="75">
        <v>4218.24</v>
      </c>
      <c r="G17" s="234"/>
      <c r="H17" s="69">
        <v>1374.32</v>
      </c>
      <c r="I17" s="66">
        <v>1724.5</v>
      </c>
      <c r="J17" s="81">
        <f t="shared" si="0"/>
        <v>33293.199999999997</v>
      </c>
      <c r="K17" s="81">
        <f t="shared" si="1"/>
        <v>37861.619999999995</v>
      </c>
      <c r="L17" s="87" t="s">
        <v>18</v>
      </c>
      <c r="M17" s="13"/>
      <c r="N17" s="22" t="e">
        <f>#REF!</f>
        <v>#REF!</v>
      </c>
      <c r="O17" s="22" t="e">
        <f>#REF!</f>
        <v>#REF!</v>
      </c>
      <c r="P17" s="22" t="e">
        <f t="shared" si="2"/>
        <v>#REF!</v>
      </c>
      <c r="Q17" s="22" t="e">
        <f t="shared" si="2"/>
        <v>#REF!</v>
      </c>
      <c r="R17" s="23">
        <v>30679.72</v>
      </c>
      <c r="S17" s="23">
        <v>34889.26</v>
      </c>
      <c r="T17" s="22">
        <f t="shared" si="3"/>
        <v>-2613.4799999999959</v>
      </c>
      <c r="U17" s="22">
        <f t="shared" si="4"/>
        <v>-2972.3599999999933</v>
      </c>
      <c r="V17" s="205"/>
      <c r="W17" s="56"/>
      <c r="X17" s="57"/>
      <c r="Y17" s="205"/>
    </row>
    <row r="18" spans="1:25" s="5" customFormat="1" ht="9.9499999999999993" customHeight="1" thickBot="1" x14ac:dyDescent="0.25">
      <c r="A18" s="24"/>
      <c r="B18" s="25"/>
      <c r="C18" s="55"/>
      <c r="D18" s="27"/>
      <c r="E18" s="27"/>
      <c r="F18" s="27"/>
      <c r="G18" s="27"/>
      <c r="H18" s="28"/>
      <c r="I18" s="28"/>
      <c r="J18" s="58"/>
      <c r="K18" s="58"/>
      <c r="L18" s="26"/>
      <c r="M18" s="29"/>
      <c r="N18" s="30"/>
      <c r="O18" s="22"/>
      <c r="P18" s="22"/>
      <c r="Q18" s="22"/>
      <c r="R18" s="31"/>
      <c r="S18" s="31"/>
      <c r="T18" s="22"/>
      <c r="U18" s="22"/>
      <c r="V18" s="205"/>
      <c r="W18" s="56"/>
      <c r="X18" s="57"/>
      <c r="Y18" s="205"/>
    </row>
    <row r="19" spans="1:25" ht="9.9499999999999993" customHeight="1" x14ac:dyDescent="0.2">
      <c r="A19" s="227" t="s">
        <v>2</v>
      </c>
      <c r="B19" s="235">
        <v>19</v>
      </c>
      <c r="C19" s="82" t="s">
        <v>19</v>
      </c>
      <c r="D19" s="266">
        <v>22730.399999999998</v>
      </c>
      <c r="E19" s="70">
        <v>7759.92</v>
      </c>
      <c r="F19" s="73">
        <v>5665.32</v>
      </c>
      <c r="G19" s="266">
        <f>D19/12*2</f>
        <v>3788.3999999999996</v>
      </c>
      <c r="H19" s="67">
        <v>1564.04</v>
      </c>
      <c r="I19" s="64">
        <v>1842.24</v>
      </c>
      <c r="J19" s="79">
        <f>D$19+E19+G$19+H19</f>
        <v>35842.76</v>
      </c>
      <c r="K19" s="79">
        <f t="shared" ref="K19:K26" si="5">D$19+E19+F19+G$19+I19</f>
        <v>41786.28</v>
      </c>
      <c r="L19" s="83" t="s">
        <v>19</v>
      </c>
      <c r="M19" s="13"/>
      <c r="N19" s="22" t="e">
        <f>#REF!</f>
        <v>#REF!</v>
      </c>
      <c r="O19" s="22" t="e">
        <f>#REF!</f>
        <v>#REF!</v>
      </c>
      <c r="P19" s="22" t="e">
        <f t="shared" ref="P19:Q21" si="6">N19-J19</f>
        <v>#REF!</v>
      </c>
      <c r="Q19" s="22" t="e">
        <f t="shared" si="6"/>
        <v>#REF!</v>
      </c>
      <c r="R19" s="23">
        <v>33029.14</v>
      </c>
      <c r="S19" s="23">
        <v>38506</v>
      </c>
      <c r="T19" s="22">
        <f t="shared" si="3"/>
        <v>-2813.6200000000026</v>
      </c>
      <c r="U19" s="22">
        <f t="shared" si="4"/>
        <v>-3280.2799999999988</v>
      </c>
      <c r="V19" s="205"/>
      <c r="W19" s="56"/>
      <c r="X19" s="57"/>
      <c r="Y19" s="205"/>
    </row>
    <row r="20" spans="1:25" ht="9.9499999999999993" customHeight="1" x14ac:dyDescent="0.2">
      <c r="A20" s="228"/>
      <c r="B20" s="236"/>
      <c r="C20" s="149" t="s">
        <v>20</v>
      </c>
      <c r="D20" s="233"/>
      <c r="E20" s="151">
        <v>6054.24</v>
      </c>
      <c r="F20" s="152">
        <v>5359.92</v>
      </c>
      <c r="G20" s="233"/>
      <c r="H20" s="148">
        <v>1496.34</v>
      </c>
      <c r="I20" s="147">
        <v>1759.14</v>
      </c>
      <c r="J20" s="156">
        <f t="shared" ref="J20:J26" si="7">D$19+E20+G$19+H20</f>
        <v>34069.379999999997</v>
      </c>
      <c r="K20" s="156">
        <f t="shared" si="5"/>
        <v>39692.1</v>
      </c>
      <c r="L20" s="157" t="s">
        <v>20</v>
      </c>
      <c r="M20" s="13"/>
      <c r="N20" s="22" t="e">
        <f>#REF!</f>
        <v>#REF!</v>
      </c>
      <c r="O20" s="22" t="e">
        <f>#REF!</f>
        <v>#REF!</v>
      </c>
      <c r="P20" s="22" t="e">
        <f t="shared" si="6"/>
        <v>#REF!</v>
      </c>
      <c r="Q20" s="22" t="e">
        <f t="shared" si="6"/>
        <v>#REF!</v>
      </c>
      <c r="R20" s="23">
        <v>31394.92</v>
      </c>
      <c r="S20" s="23">
        <v>36576.1</v>
      </c>
      <c r="T20" s="22">
        <f t="shared" si="3"/>
        <v>-2674.4599999999991</v>
      </c>
      <c r="U20" s="22">
        <f t="shared" si="4"/>
        <v>-3116</v>
      </c>
      <c r="V20" s="205"/>
      <c r="W20" s="56"/>
      <c r="X20" s="57"/>
      <c r="Y20" s="205"/>
    </row>
    <row r="21" spans="1:25" ht="9.9499999999999993" customHeight="1" x14ac:dyDescent="0.2">
      <c r="A21" s="228"/>
      <c r="B21" s="236"/>
      <c r="C21" s="84" t="s">
        <v>21</v>
      </c>
      <c r="D21" s="233"/>
      <c r="E21" s="71">
        <v>4990.6799999999994</v>
      </c>
      <c r="F21" s="74">
        <v>5048.76</v>
      </c>
      <c r="G21" s="233"/>
      <c r="H21" s="68">
        <v>1441.26</v>
      </c>
      <c r="I21" s="65">
        <v>1698.8</v>
      </c>
      <c r="J21" s="80">
        <f t="shared" si="7"/>
        <v>32950.74</v>
      </c>
      <c r="K21" s="80">
        <f t="shared" si="5"/>
        <v>38257.040000000001</v>
      </c>
      <c r="L21" s="85" t="s">
        <v>21</v>
      </c>
      <c r="M21" s="13"/>
      <c r="N21" s="22" t="e">
        <f>#REF!</f>
        <v>#REF!</v>
      </c>
      <c r="O21" s="22" t="e">
        <f>#REF!</f>
        <v>#REF!</v>
      </c>
      <c r="P21" s="22" t="e">
        <f t="shared" si="6"/>
        <v>#REF!</v>
      </c>
      <c r="Q21" s="22" t="e">
        <f t="shared" si="6"/>
        <v>#REF!</v>
      </c>
      <c r="R21" s="23">
        <v>30364.12</v>
      </c>
      <c r="S21" s="23">
        <v>35253.760000000002</v>
      </c>
      <c r="T21" s="22">
        <f t="shared" si="3"/>
        <v>-2586.619999999999</v>
      </c>
      <c r="U21" s="22">
        <f t="shared" si="4"/>
        <v>-3003.2799999999988</v>
      </c>
      <c r="V21" s="205"/>
      <c r="W21" s="56"/>
      <c r="X21" s="57"/>
      <c r="Y21" s="205"/>
    </row>
    <row r="22" spans="1:25" ht="9.9499999999999993" customHeight="1" x14ac:dyDescent="0.2">
      <c r="A22" s="228"/>
      <c r="B22" s="236"/>
      <c r="C22" s="149" t="s">
        <v>22</v>
      </c>
      <c r="D22" s="233"/>
      <c r="E22" s="151">
        <v>3969.24</v>
      </c>
      <c r="F22" s="152">
        <v>4665.4799999999996</v>
      </c>
      <c r="G22" s="233"/>
      <c r="H22" s="148">
        <v>1363.42</v>
      </c>
      <c r="I22" s="147">
        <v>1636.6200000000001</v>
      </c>
      <c r="J22" s="156">
        <f t="shared" si="7"/>
        <v>31851.46</v>
      </c>
      <c r="K22" s="156">
        <f t="shared" si="5"/>
        <v>36790.14</v>
      </c>
      <c r="L22" s="157" t="s">
        <v>22</v>
      </c>
      <c r="M22" s="13"/>
      <c r="N22" s="22" t="e">
        <f>#REF!</f>
        <v>#REF!</v>
      </c>
      <c r="O22" s="22" t="e">
        <f>#REF!</f>
        <v>#REF!</v>
      </c>
      <c r="P22" s="22" t="e">
        <f t="shared" ref="P22:P35" si="8">N22-J22</f>
        <v>#REF!</v>
      </c>
      <c r="Q22" s="22" t="e">
        <f t="shared" ref="Q22:Q35" si="9">O22-K22</f>
        <v>#REF!</v>
      </c>
      <c r="R22" s="23">
        <v>29351.14</v>
      </c>
      <c r="S22" s="23">
        <v>33901.839999999997</v>
      </c>
      <c r="T22" s="22">
        <f t="shared" si="3"/>
        <v>-2500.3199999999997</v>
      </c>
      <c r="U22" s="22">
        <f t="shared" si="4"/>
        <v>-2888.3000000000029</v>
      </c>
      <c r="V22" s="205"/>
      <c r="W22" s="56"/>
      <c r="X22" s="57"/>
      <c r="Y22" s="205"/>
    </row>
    <row r="23" spans="1:25" ht="9.9499999999999993" customHeight="1" x14ac:dyDescent="0.2">
      <c r="A23" s="228"/>
      <c r="B23" s="236"/>
      <c r="C23" s="84" t="s">
        <v>23</v>
      </c>
      <c r="D23" s="233"/>
      <c r="E23" s="71">
        <v>2946.48</v>
      </c>
      <c r="F23" s="74">
        <v>4281.72</v>
      </c>
      <c r="G23" s="233"/>
      <c r="H23" s="68">
        <v>1285.58</v>
      </c>
      <c r="I23" s="65">
        <v>1574.32</v>
      </c>
      <c r="J23" s="80">
        <f t="shared" si="7"/>
        <v>30750.86</v>
      </c>
      <c r="K23" s="80">
        <f t="shared" si="5"/>
        <v>35321.32</v>
      </c>
      <c r="L23" s="85" t="s">
        <v>23</v>
      </c>
      <c r="M23" s="13"/>
      <c r="N23" s="22" t="e">
        <f>#REF!</f>
        <v>#REF!</v>
      </c>
      <c r="O23" s="22" t="e">
        <f>#REF!</f>
        <v>#REF!</v>
      </c>
      <c r="P23" s="22" t="e">
        <f t="shared" si="8"/>
        <v>#REF!</v>
      </c>
      <c r="Q23" s="22" t="e">
        <f t="shared" si="9"/>
        <v>#REF!</v>
      </c>
      <c r="R23" s="23">
        <v>28336.959999999999</v>
      </c>
      <c r="S23" s="23">
        <v>32548.54</v>
      </c>
      <c r="T23" s="22">
        <f t="shared" si="3"/>
        <v>-2413.9000000000015</v>
      </c>
      <c r="U23" s="22">
        <f t="shared" si="4"/>
        <v>-2772.7799999999988</v>
      </c>
      <c r="V23" s="205"/>
      <c r="W23" s="56"/>
      <c r="X23" s="57"/>
      <c r="Y23" s="205"/>
    </row>
    <row r="24" spans="1:25" ht="9.9499999999999993" customHeight="1" x14ac:dyDescent="0.2">
      <c r="A24" s="228"/>
      <c r="B24" s="236"/>
      <c r="C24" s="149" t="s">
        <v>24</v>
      </c>
      <c r="D24" s="233"/>
      <c r="E24" s="151">
        <v>1717.6799999999998</v>
      </c>
      <c r="F24" s="152">
        <v>3695.2799999999997</v>
      </c>
      <c r="G24" s="233"/>
      <c r="H24" s="148">
        <v>1173.2</v>
      </c>
      <c r="I24" s="147">
        <v>1491.7</v>
      </c>
      <c r="J24" s="156">
        <f t="shared" si="7"/>
        <v>29409.679999999997</v>
      </c>
      <c r="K24" s="156">
        <f t="shared" si="5"/>
        <v>33423.459999999992</v>
      </c>
      <c r="L24" s="157" t="s">
        <v>24</v>
      </c>
      <c r="M24" s="13"/>
      <c r="N24" s="22" t="e">
        <f>#REF!</f>
        <v>#REF!</v>
      </c>
      <c r="O24" s="22" t="e">
        <f>#REF!</f>
        <v>#REF!</v>
      </c>
      <c r="P24" s="22" t="e">
        <f t="shared" si="8"/>
        <v>#REF!</v>
      </c>
      <c r="Q24" s="22" t="e">
        <f t="shared" si="9"/>
        <v>#REF!</v>
      </c>
      <c r="R24" s="23">
        <v>27101.02</v>
      </c>
      <c r="S24" s="23">
        <v>30799.66</v>
      </c>
      <c r="T24" s="22">
        <f t="shared" si="3"/>
        <v>-2308.6599999999962</v>
      </c>
      <c r="U24" s="22">
        <f t="shared" si="4"/>
        <v>-2623.799999999992</v>
      </c>
      <c r="V24" s="205"/>
      <c r="W24" s="56"/>
      <c r="X24" s="57"/>
      <c r="Y24" s="205"/>
    </row>
    <row r="25" spans="1:25" ht="9.9499999999999993" customHeight="1" x14ac:dyDescent="0.2">
      <c r="A25" s="228"/>
      <c r="B25" s="236"/>
      <c r="C25" s="84" t="s">
        <v>25</v>
      </c>
      <c r="D25" s="233"/>
      <c r="E25" s="71">
        <v>531.24</v>
      </c>
      <c r="F25" s="74">
        <v>3107.04</v>
      </c>
      <c r="G25" s="233"/>
      <c r="H25" s="68">
        <v>1060.5999999999999</v>
      </c>
      <c r="I25" s="65">
        <v>1410.42</v>
      </c>
      <c r="J25" s="80">
        <f t="shared" si="7"/>
        <v>28110.639999999999</v>
      </c>
      <c r="K25" s="80">
        <f t="shared" si="5"/>
        <v>31567.5</v>
      </c>
      <c r="L25" s="85" t="s">
        <v>25</v>
      </c>
      <c r="M25" s="13"/>
      <c r="N25" s="22" t="e">
        <f>#REF!</f>
        <v>#REF!</v>
      </c>
      <c r="O25" s="22" t="e">
        <f>#REF!</f>
        <v>#REF!</v>
      </c>
      <c r="P25" s="22" t="e">
        <f t="shared" si="8"/>
        <v>#REF!</v>
      </c>
      <c r="Q25" s="22" t="e">
        <f t="shared" si="9"/>
        <v>#REF!</v>
      </c>
      <c r="R25" s="23">
        <v>25903.96</v>
      </c>
      <c r="S25" s="23">
        <v>29089.42</v>
      </c>
      <c r="T25" s="22">
        <f t="shared" si="3"/>
        <v>-2206.6800000000003</v>
      </c>
      <c r="U25" s="22">
        <f t="shared" si="4"/>
        <v>-2478.0800000000017</v>
      </c>
      <c r="V25" s="205"/>
      <c r="W25" s="56"/>
      <c r="X25" s="57"/>
      <c r="Y25" s="205"/>
    </row>
    <row r="26" spans="1:25" ht="11.25" customHeight="1" thickBot="1" x14ac:dyDescent="0.25">
      <c r="A26" s="228"/>
      <c r="B26" s="237"/>
      <c r="C26" s="150" t="s">
        <v>26</v>
      </c>
      <c r="D26" s="234"/>
      <c r="E26" s="153">
        <v>0</v>
      </c>
      <c r="F26" s="154">
        <v>2916.72</v>
      </c>
      <c r="G26" s="234"/>
      <c r="H26" s="148">
        <v>1028.9000000000001</v>
      </c>
      <c r="I26" s="147">
        <v>1379.34</v>
      </c>
      <c r="J26" s="159">
        <f t="shared" si="7"/>
        <v>27547.699999999997</v>
      </c>
      <c r="K26" s="159">
        <f t="shared" si="5"/>
        <v>30814.859999999997</v>
      </c>
      <c r="L26" s="160" t="s">
        <v>26</v>
      </c>
      <c r="M26" s="13"/>
      <c r="N26" s="22" t="e">
        <f>#REF!</f>
        <v>#REF!</v>
      </c>
      <c r="O26" s="22" t="e">
        <f>#REF!</f>
        <v>#REF!</v>
      </c>
      <c r="P26" s="22" t="e">
        <f t="shared" si="8"/>
        <v>#REF!</v>
      </c>
      <c r="Q26" s="22" t="e">
        <f t="shared" si="9"/>
        <v>#REF!</v>
      </c>
      <c r="R26" s="23">
        <v>25385.26</v>
      </c>
      <c r="S26" s="23">
        <v>28395.759999999998</v>
      </c>
      <c r="T26" s="22">
        <f t="shared" si="3"/>
        <v>-2162.4399999999987</v>
      </c>
      <c r="U26" s="22">
        <f t="shared" si="4"/>
        <v>-2419.0999999999985</v>
      </c>
      <c r="V26" s="205"/>
      <c r="W26" s="56"/>
      <c r="X26" s="57"/>
      <c r="Y26" s="205"/>
    </row>
    <row r="27" spans="1:25" ht="9.9499999999999993" customHeight="1" x14ac:dyDescent="0.2">
      <c r="A27" s="228"/>
      <c r="B27" s="236">
        <v>18</v>
      </c>
      <c r="C27" s="91" t="s">
        <v>27</v>
      </c>
      <c r="D27" s="233">
        <v>22275.48</v>
      </c>
      <c r="E27" s="88">
        <v>8290.92</v>
      </c>
      <c r="F27" s="89">
        <v>5665.32</v>
      </c>
      <c r="G27" s="233">
        <f>D27/12*2</f>
        <v>3712.58</v>
      </c>
      <c r="H27" s="67">
        <v>1564.04</v>
      </c>
      <c r="I27" s="64">
        <v>1842.24</v>
      </c>
      <c r="J27" s="90">
        <f>D$27+E27+G$27+H27</f>
        <v>35843.020000000004</v>
      </c>
      <c r="K27" s="90">
        <f>D$27+E27+F27+G$27+I27</f>
        <v>41786.54</v>
      </c>
      <c r="L27" s="92" t="s">
        <v>27</v>
      </c>
      <c r="M27" s="13"/>
      <c r="N27" s="22" t="e">
        <f>#REF!</f>
        <v>#REF!</v>
      </c>
      <c r="O27" s="22" t="e">
        <f>#REF!</f>
        <v>#REF!</v>
      </c>
      <c r="P27" s="22" t="e">
        <f t="shared" si="8"/>
        <v>#REF!</v>
      </c>
      <c r="Q27" s="22" t="e">
        <f t="shared" si="9"/>
        <v>#REF!</v>
      </c>
      <c r="R27" s="23">
        <v>33029.199999999997</v>
      </c>
      <c r="S27" s="23">
        <v>38506.06</v>
      </c>
      <c r="T27" s="22">
        <f t="shared" si="3"/>
        <v>-2813.820000000007</v>
      </c>
      <c r="U27" s="22">
        <f t="shared" si="4"/>
        <v>-3280.4800000000032</v>
      </c>
      <c r="V27" s="205"/>
      <c r="W27" s="56"/>
      <c r="X27" s="57"/>
      <c r="Y27" s="205"/>
    </row>
    <row r="28" spans="1:25" ht="9.9499999999999993" customHeight="1" x14ac:dyDescent="0.2">
      <c r="A28" s="228"/>
      <c r="B28" s="236"/>
      <c r="C28" s="149" t="s">
        <v>28</v>
      </c>
      <c r="D28" s="233"/>
      <c r="E28" s="151">
        <v>6585.12</v>
      </c>
      <c r="F28" s="152">
        <v>5359.92</v>
      </c>
      <c r="G28" s="233"/>
      <c r="H28" s="148">
        <v>1496.34</v>
      </c>
      <c r="I28" s="147">
        <v>1759.14</v>
      </c>
      <c r="J28" s="156">
        <f t="shared" ref="J28:J35" si="10">D$27+E28+G$27+H28</f>
        <v>34069.519999999997</v>
      </c>
      <c r="K28" s="156">
        <f t="shared" ref="K28:K35" si="11">D$27+E28+F28+G$27+I28</f>
        <v>39692.239999999998</v>
      </c>
      <c r="L28" s="157" t="s">
        <v>28</v>
      </c>
      <c r="M28" s="13"/>
      <c r="N28" s="22" t="e">
        <f>#REF!</f>
        <v>#REF!</v>
      </c>
      <c r="O28" s="22" t="e">
        <f>#REF!</f>
        <v>#REF!</v>
      </c>
      <c r="P28" s="22" t="e">
        <f t="shared" si="8"/>
        <v>#REF!</v>
      </c>
      <c r="Q28" s="22" t="e">
        <f t="shared" si="9"/>
        <v>#REF!</v>
      </c>
      <c r="R28" s="23">
        <v>31394.959999999999</v>
      </c>
      <c r="S28" s="23">
        <v>36576.14</v>
      </c>
      <c r="T28" s="22">
        <f t="shared" si="3"/>
        <v>-2674.5599999999977</v>
      </c>
      <c r="U28" s="22">
        <f t="shared" si="4"/>
        <v>-3116.0999999999985</v>
      </c>
      <c r="V28" s="205"/>
      <c r="W28" s="56"/>
      <c r="X28" s="57"/>
      <c r="Y28" s="205"/>
    </row>
    <row r="29" spans="1:25" ht="9.9499999999999993" customHeight="1" x14ac:dyDescent="0.2">
      <c r="A29" s="228"/>
      <c r="B29" s="236"/>
      <c r="C29" s="84" t="s">
        <v>29</v>
      </c>
      <c r="D29" s="233"/>
      <c r="E29" s="71">
        <v>5521.5599999999995</v>
      </c>
      <c r="F29" s="74">
        <v>5048.76</v>
      </c>
      <c r="G29" s="233"/>
      <c r="H29" s="68">
        <v>1441.26</v>
      </c>
      <c r="I29" s="65">
        <v>1698.8</v>
      </c>
      <c r="J29" s="80">
        <f t="shared" si="10"/>
        <v>32950.880000000005</v>
      </c>
      <c r="K29" s="80">
        <f t="shared" si="11"/>
        <v>38257.180000000008</v>
      </c>
      <c r="L29" s="85" t="s">
        <v>29</v>
      </c>
      <c r="M29" s="32"/>
      <c r="N29" s="22" t="e">
        <f>#REF!</f>
        <v>#REF!</v>
      </c>
      <c r="O29" s="22" t="e">
        <f>#REF!</f>
        <v>#REF!</v>
      </c>
      <c r="P29" s="22" t="e">
        <f t="shared" si="8"/>
        <v>#REF!</v>
      </c>
      <c r="Q29" s="22" t="e">
        <f t="shared" si="9"/>
        <v>#REF!</v>
      </c>
      <c r="R29" s="23">
        <v>30364.14</v>
      </c>
      <c r="S29" s="23">
        <v>35253.78</v>
      </c>
      <c r="T29" s="22">
        <f t="shared" si="3"/>
        <v>-2586.7400000000052</v>
      </c>
      <c r="U29" s="22">
        <f t="shared" si="4"/>
        <v>-3003.4000000000087</v>
      </c>
      <c r="V29" s="205"/>
      <c r="W29" s="56"/>
      <c r="X29" s="57"/>
      <c r="Y29" s="205"/>
    </row>
    <row r="30" spans="1:25" ht="9.9499999999999993" customHeight="1" x14ac:dyDescent="0.2">
      <c r="A30" s="228"/>
      <c r="B30" s="236"/>
      <c r="C30" s="149" t="s">
        <v>30</v>
      </c>
      <c r="D30" s="233"/>
      <c r="E30" s="151">
        <v>4500.12</v>
      </c>
      <c r="F30" s="152">
        <v>4665.4799999999996</v>
      </c>
      <c r="G30" s="233"/>
      <c r="H30" s="148">
        <v>1363.42</v>
      </c>
      <c r="I30" s="147">
        <v>1636.6200000000001</v>
      </c>
      <c r="J30" s="156">
        <f t="shared" si="10"/>
        <v>31851.599999999999</v>
      </c>
      <c r="K30" s="156">
        <f t="shared" si="11"/>
        <v>36790.28</v>
      </c>
      <c r="L30" s="157" t="s">
        <v>30</v>
      </c>
      <c r="M30" s="13"/>
      <c r="N30" s="22" t="e">
        <f>#REF!</f>
        <v>#REF!</v>
      </c>
      <c r="O30" s="22" t="e">
        <f>#REF!</f>
        <v>#REF!</v>
      </c>
      <c r="P30" s="22" t="e">
        <f t="shared" si="8"/>
        <v>#REF!</v>
      </c>
      <c r="Q30" s="22" t="e">
        <f t="shared" si="9"/>
        <v>#REF!</v>
      </c>
      <c r="R30" s="23">
        <v>29351.1</v>
      </c>
      <c r="S30" s="23">
        <v>33901.800000000003</v>
      </c>
      <c r="T30" s="22">
        <f t="shared" si="3"/>
        <v>-2500.5</v>
      </c>
      <c r="U30" s="22">
        <f t="shared" si="4"/>
        <v>-2888.4799999999959</v>
      </c>
      <c r="V30" s="205"/>
      <c r="W30" s="56"/>
      <c r="X30" s="57"/>
      <c r="Y30" s="205"/>
    </row>
    <row r="31" spans="1:25" ht="9.9499999999999993" customHeight="1" x14ac:dyDescent="0.2">
      <c r="A31" s="228"/>
      <c r="B31" s="236"/>
      <c r="C31" s="84" t="s">
        <v>31</v>
      </c>
      <c r="D31" s="233"/>
      <c r="E31" s="71">
        <v>3477.48</v>
      </c>
      <c r="F31" s="74">
        <v>4281.72</v>
      </c>
      <c r="G31" s="233"/>
      <c r="H31" s="68">
        <v>1285.58</v>
      </c>
      <c r="I31" s="65">
        <v>1574.32</v>
      </c>
      <c r="J31" s="80">
        <f t="shared" si="10"/>
        <v>30751.120000000003</v>
      </c>
      <c r="K31" s="80">
        <f t="shared" si="11"/>
        <v>35321.58</v>
      </c>
      <c r="L31" s="85" t="s">
        <v>31</v>
      </c>
      <c r="M31" s="61"/>
      <c r="N31" s="22" t="e">
        <f>#REF!</f>
        <v>#REF!</v>
      </c>
      <c r="O31" s="22" t="e">
        <f>#REF!</f>
        <v>#REF!</v>
      </c>
      <c r="P31" s="22" t="e">
        <f t="shared" si="8"/>
        <v>#REF!</v>
      </c>
      <c r="Q31" s="22" t="e">
        <f t="shared" si="9"/>
        <v>#REF!</v>
      </c>
      <c r="R31" s="23">
        <v>28336.98</v>
      </c>
      <c r="S31" s="23">
        <v>32548.560000000001</v>
      </c>
      <c r="T31" s="22">
        <f t="shared" si="3"/>
        <v>-2414.1400000000031</v>
      </c>
      <c r="U31" s="22">
        <f t="shared" si="4"/>
        <v>-2773.0200000000004</v>
      </c>
      <c r="V31" s="205"/>
      <c r="W31" s="56"/>
      <c r="X31" s="57"/>
      <c r="Y31" s="205"/>
    </row>
    <row r="32" spans="1:25" ht="9.9499999999999993" customHeight="1" x14ac:dyDescent="0.2">
      <c r="A32" s="228"/>
      <c r="B32" s="236"/>
      <c r="C32" s="149" t="s">
        <v>32</v>
      </c>
      <c r="D32" s="233"/>
      <c r="E32" s="151">
        <v>2248.56</v>
      </c>
      <c r="F32" s="152">
        <v>3695.2799999999997</v>
      </c>
      <c r="G32" s="233"/>
      <c r="H32" s="148">
        <v>1173.2</v>
      </c>
      <c r="I32" s="147">
        <v>1491.7</v>
      </c>
      <c r="J32" s="156">
        <f t="shared" si="10"/>
        <v>29409.820000000003</v>
      </c>
      <c r="K32" s="156">
        <f t="shared" si="11"/>
        <v>33423.599999999999</v>
      </c>
      <c r="L32" s="157" t="s">
        <v>32</v>
      </c>
      <c r="M32" s="61"/>
      <c r="N32" s="22" t="e">
        <f>#REF!</f>
        <v>#REF!</v>
      </c>
      <c r="O32" s="22" t="e">
        <f>#REF!</f>
        <v>#REF!</v>
      </c>
      <c r="P32" s="22" t="e">
        <f t="shared" si="8"/>
        <v>#REF!</v>
      </c>
      <c r="Q32" s="22" t="e">
        <f t="shared" si="9"/>
        <v>#REF!</v>
      </c>
      <c r="R32" s="23">
        <v>27101.02</v>
      </c>
      <c r="S32" s="23">
        <v>30799.66</v>
      </c>
      <c r="T32" s="22">
        <f t="shared" si="3"/>
        <v>-2308.8000000000029</v>
      </c>
      <c r="U32" s="22">
        <f t="shared" si="4"/>
        <v>-2623.9399999999987</v>
      </c>
      <c r="V32" s="205"/>
      <c r="W32" s="56"/>
      <c r="X32" s="57"/>
      <c r="Y32" s="205"/>
    </row>
    <row r="33" spans="1:25" ht="9.9499999999999993" customHeight="1" x14ac:dyDescent="0.2">
      <c r="A33" s="228"/>
      <c r="B33" s="236"/>
      <c r="C33" s="84" t="s">
        <v>33</v>
      </c>
      <c r="D33" s="233"/>
      <c r="E33" s="71">
        <v>1062.24</v>
      </c>
      <c r="F33" s="74">
        <v>3107.04</v>
      </c>
      <c r="G33" s="233"/>
      <c r="H33" s="68">
        <v>1060.5999999999999</v>
      </c>
      <c r="I33" s="65">
        <v>1410.42</v>
      </c>
      <c r="J33" s="80">
        <f t="shared" si="10"/>
        <v>28110.9</v>
      </c>
      <c r="K33" s="80">
        <f t="shared" si="11"/>
        <v>31567.760000000002</v>
      </c>
      <c r="L33" s="85" t="s">
        <v>33</v>
      </c>
      <c r="M33" s="61"/>
      <c r="N33" s="22" t="e">
        <f>#REF!</f>
        <v>#REF!</v>
      </c>
      <c r="O33" s="22" t="e">
        <f>#REF!</f>
        <v>#REF!</v>
      </c>
      <c r="P33" s="22" t="e">
        <f t="shared" si="8"/>
        <v>#REF!</v>
      </c>
      <c r="Q33" s="22" t="e">
        <f t="shared" si="9"/>
        <v>#REF!</v>
      </c>
      <c r="R33" s="23">
        <v>25903.98</v>
      </c>
      <c r="S33" s="23">
        <v>29089.439999999999</v>
      </c>
      <c r="T33" s="22">
        <f t="shared" si="3"/>
        <v>-2206.9200000000019</v>
      </c>
      <c r="U33" s="22">
        <f t="shared" si="4"/>
        <v>-2478.3200000000033</v>
      </c>
      <c r="V33" s="205"/>
      <c r="W33" s="56"/>
      <c r="X33" s="57"/>
      <c r="Y33" s="205"/>
    </row>
    <row r="34" spans="1:25" ht="9.9499999999999993" customHeight="1" x14ac:dyDescent="0.2">
      <c r="A34" s="228"/>
      <c r="B34" s="236"/>
      <c r="C34" s="149" t="s">
        <v>34</v>
      </c>
      <c r="D34" s="233"/>
      <c r="E34" s="151">
        <v>531</v>
      </c>
      <c r="F34" s="152">
        <v>2916.72</v>
      </c>
      <c r="G34" s="233"/>
      <c r="H34" s="148">
        <v>1028.9000000000001</v>
      </c>
      <c r="I34" s="147">
        <v>1379.34</v>
      </c>
      <c r="J34" s="156">
        <f t="shared" si="10"/>
        <v>27547.96</v>
      </c>
      <c r="K34" s="156">
        <f t="shared" si="11"/>
        <v>30815.119999999999</v>
      </c>
      <c r="L34" s="157" t="s">
        <v>34</v>
      </c>
      <c r="M34" s="61"/>
      <c r="N34" s="22" t="e">
        <f>#REF!</f>
        <v>#REF!</v>
      </c>
      <c r="O34" s="22" t="e">
        <f>#REF!</f>
        <v>#REF!</v>
      </c>
      <c r="P34" s="22" t="e">
        <f t="shared" si="8"/>
        <v>#REF!</v>
      </c>
      <c r="Q34" s="22" t="e">
        <f t="shared" si="9"/>
        <v>#REF!</v>
      </c>
      <c r="R34" s="23">
        <v>25385.26</v>
      </c>
      <c r="S34" s="23">
        <v>28395.759999999998</v>
      </c>
      <c r="T34" s="22">
        <f t="shared" si="3"/>
        <v>-2162.7000000000007</v>
      </c>
      <c r="U34" s="22">
        <f t="shared" si="4"/>
        <v>-2419.3600000000006</v>
      </c>
      <c r="V34" s="205"/>
      <c r="W34" s="56"/>
      <c r="X34" s="57"/>
      <c r="Y34" s="205"/>
    </row>
    <row r="35" spans="1:25" ht="10.5" customHeight="1" thickBot="1" x14ac:dyDescent="0.25">
      <c r="A35" s="229"/>
      <c r="B35" s="237"/>
      <c r="C35" s="86" t="s">
        <v>35</v>
      </c>
      <c r="D35" s="234"/>
      <c r="E35" s="72">
        <v>0</v>
      </c>
      <c r="F35" s="75">
        <v>2725.92</v>
      </c>
      <c r="G35" s="234"/>
      <c r="H35" s="69">
        <v>997.44</v>
      </c>
      <c r="I35" s="66">
        <v>1348.3600000000001</v>
      </c>
      <c r="J35" s="81">
        <f t="shared" si="10"/>
        <v>26985.499999999996</v>
      </c>
      <c r="K35" s="81">
        <f t="shared" si="11"/>
        <v>30062.340000000004</v>
      </c>
      <c r="L35" s="93" t="s">
        <v>35</v>
      </c>
      <c r="M35" s="61"/>
      <c r="N35" s="22" t="e">
        <f>#REF!</f>
        <v>#REF!</v>
      </c>
      <c r="O35" s="22" t="e">
        <f>#REF!</f>
        <v>#REF!</v>
      </c>
      <c r="P35" s="22" t="e">
        <f t="shared" si="8"/>
        <v>#REF!</v>
      </c>
      <c r="Q35" s="22" t="e">
        <f t="shared" si="9"/>
        <v>#REF!</v>
      </c>
      <c r="R35" s="23">
        <v>24867.06</v>
      </c>
      <c r="S35" s="23">
        <v>27702.3</v>
      </c>
      <c r="T35" s="22">
        <f t="shared" si="3"/>
        <v>-2118.4399999999951</v>
      </c>
      <c r="U35" s="22">
        <f t="shared" si="4"/>
        <v>-2360.0400000000045</v>
      </c>
      <c r="V35" s="205"/>
      <c r="W35" s="56"/>
      <c r="X35" s="57"/>
      <c r="Y35" s="205"/>
    </row>
    <row r="36" spans="1:25" s="5" customFormat="1" ht="9.9499999999999993" customHeight="1" thickBot="1" x14ac:dyDescent="0.25">
      <c r="A36" s="24"/>
      <c r="B36" s="25"/>
      <c r="C36" s="55"/>
      <c r="D36" s="27"/>
      <c r="E36" s="27"/>
      <c r="F36" s="27"/>
      <c r="G36" s="27"/>
      <c r="H36" s="28"/>
      <c r="I36" s="28"/>
      <c r="J36" s="214"/>
      <c r="K36" s="58"/>
      <c r="L36" s="26"/>
      <c r="M36" s="54"/>
      <c r="N36" s="30"/>
      <c r="O36" s="22"/>
      <c r="P36" s="22"/>
      <c r="Q36" s="22"/>
      <c r="R36" s="31"/>
      <c r="S36" s="31"/>
      <c r="T36" s="22"/>
      <c r="U36" s="22"/>
      <c r="V36" s="205"/>
      <c r="W36" s="56"/>
      <c r="X36" s="57"/>
      <c r="Y36" s="205"/>
    </row>
    <row r="37" spans="1:25" ht="9.9499999999999993" customHeight="1" x14ac:dyDescent="0.2">
      <c r="A37" s="227" t="s">
        <v>3</v>
      </c>
      <c r="B37" s="235">
        <v>18</v>
      </c>
      <c r="C37" s="82" t="s">
        <v>31</v>
      </c>
      <c r="D37" s="266">
        <v>18835.32</v>
      </c>
      <c r="E37" s="70">
        <v>3492.24</v>
      </c>
      <c r="F37" s="73">
        <v>4357.92</v>
      </c>
      <c r="G37" s="266">
        <f>D37/12*2</f>
        <v>3139.22</v>
      </c>
      <c r="H37" s="76">
        <v>1148.6000000000001</v>
      </c>
      <c r="I37" s="206">
        <v>1362.08</v>
      </c>
      <c r="J37" s="79">
        <f>D$37+E37+G$37+H37</f>
        <v>26615.379999999997</v>
      </c>
      <c r="K37" s="210">
        <f t="shared" ref="K37:K43" si="12">D$37+E37+F37+G$37+I37</f>
        <v>31186.78</v>
      </c>
      <c r="L37" s="83" t="s">
        <v>31</v>
      </c>
      <c r="M37" s="61"/>
      <c r="N37" s="22" t="e">
        <f>#REF!</f>
        <v>#REF!</v>
      </c>
      <c r="O37" s="22" t="e">
        <f>#REF!</f>
        <v>#REF!</v>
      </c>
      <c r="P37" s="22" t="e">
        <f t="shared" ref="P37:P76" si="13">N37-J37</f>
        <v>#REF!</v>
      </c>
      <c r="Q37" s="22" t="e">
        <f t="shared" ref="Q37:Q76" si="14">O37-K37</f>
        <v>#REF!</v>
      </c>
      <c r="R37" s="23">
        <v>24526.12</v>
      </c>
      <c r="S37" s="23">
        <v>28738.66</v>
      </c>
      <c r="T37" s="22">
        <f t="shared" si="3"/>
        <v>-2089.2599999999984</v>
      </c>
      <c r="U37" s="22">
        <f t="shared" si="4"/>
        <v>-2448.119999999999</v>
      </c>
      <c r="V37" s="205"/>
      <c r="W37" s="56"/>
      <c r="X37" s="57"/>
      <c r="Y37" s="205"/>
    </row>
    <row r="38" spans="1:25" ht="9.9499999999999993" customHeight="1" x14ac:dyDescent="0.2">
      <c r="A38" s="264"/>
      <c r="B38" s="269"/>
      <c r="C38" s="149" t="s">
        <v>32</v>
      </c>
      <c r="D38" s="267"/>
      <c r="E38" s="151">
        <v>2248.6799999999998</v>
      </c>
      <c r="F38" s="152">
        <v>3786.12</v>
      </c>
      <c r="G38" s="267"/>
      <c r="H38" s="155">
        <v>1050.8</v>
      </c>
      <c r="I38" s="207">
        <v>1279.46</v>
      </c>
      <c r="J38" s="156">
        <f t="shared" ref="J38:J43" si="15">D$37+E38+G$37+H38</f>
        <v>25274.02</v>
      </c>
      <c r="K38" s="211">
        <f t="shared" si="12"/>
        <v>29288.799999999999</v>
      </c>
      <c r="L38" s="157" t="s">
        <v>32</v>
      </c>
      <c r="M38" s="61"/>
      <c r="N38" s="22" t="e">
        <f>#REF!</f>
        <v>#REF!</v>
      </c>
      <c r="O38" s="22" t="e">
        <f>#REF!</f>
        <v>#REF!</v>
      </c>
      <c r="P38" s="22" t="e">
        <f t="shared" si="13"/>
        <v>#REF!</v>
      </c>
      <c r="Q38" s="22" t="e">
        <f t="shared" si="14"/>
        <v>#REF!</v>
      </c>
      <c r="R38" s="23">
        <v>23290.16</v>
      </c>
      <c r="S38" s="23">
        <v>26989.7</v>
      </c>
      <c r="T38" s="22">
        <f t="shared" si="3"/>
        <v>-1983.8600000000006</v>
      </c>
      <c r="U38" s="22">
        <f t="shared" si="4"/>
        <v>-2299.0999999999985</v>
      </c>
      <c r="V38" s="205"/>
      <c r="W38" s="56"/>
      <c r="X38" s="57"/>
      <c r="Y38" s="205"/>
    </row>
    <row r="39" spans="1:25" ht="9.9499999999999993" customHeight="1" x14ac:dyDescent="0.2">
      <c r="A39" s="264"/>
      <c r="B39" s="269"/>
      <c r="C39" s="84" t="s">
        <v>33</v>
      </c>
      <c r="D39" s="267"/>
      <c r="E39" s="71">
        <v>1062.5999999999999</v>
      </c>
      <c r="F39" s="74">
        <v>3197.64</v>
      </c>
      <c r="G39" s="267"/>
      <c r="H39" s="77">
        <v>938.44</v>
      </c>
      <c r="I39" s="208">
        <v>1198.06</v>
      </c>
      <c r="J39" s="80">
        <f t="shared" si="15"/>
        <v>23975.579999999998</v>
      </c>
      <c r="K39" s="212">
        <f t="shared" si="12"/>
        <v>27432.84</v>
      </c>
      <c r="L39" s="85" t="s">
        <v>33</v>
      </c>
      <c r="M39" s="61"/>
      <c r="N39" s="22" t="e">
        <f>#REF!</f>
        <v>#REF!</v>
      </c>
      <c r="O39" s="22" t="e">
        <f>#REF!</f>
        <v>#REF!</v>
      </c>
      <c r="P39" s="22" t="e">
        <f t="shared" si="13"/>
        <v>#REF!</v>
      </c>
      <c r="Q39" s="22" t="e">
        <f t="shared" si="14"/>
        <v>#REF!</v>
      </c>
      <c r="R39" s="23">
        <v>22093.48</v>
      </c>
      <c r="S39" s="23">
        <v>25279.360000000001</v>
      </c>
      <c r="T39" s="22">
        <f t="shared" si="3"/>
        <v>-1882.0999999999985</v>
      </c>
      <c r="U39" s="22">
        <f t="shared" si="4"/>
        <v>-2153.4799999999996</v>
      </c>
      <c r="V39" s="205"/>
      <c r="W39" s="56"/>
      <c r="X39" s="57"/>
      <c r="Y39" s="205"/>
    </row>
    <row r="40" spans="1:25" ht="9.9499999999999993" customHeight="1" x14ac:dyDescent="0.2">
      <c r="A40" s="264"/>
      <c r="B40" s="269"/>
      <c r="C40" s="149" t="s">
        <v>34</v>
      </c>
      <c r="D40" s="267"/>
      <c r="E40" s="151">
        <v>531.12</v>
      </c>
      <c r="F40" s="152">
        <v>3007.7999999999997</v>
      </c>
      <c r="G40" s="267"/>
      <c r="H40" s="155">
        <v>906.62</v>
      </c>
      <c r="I40" s="207">
        <v>1167.08</v>
      </c>
      <c r="J40" s="156">
        <f t="shared" si="15"/>
        <v>23412.28</v>
      </c>
      <c r="K40" s="211">
        <f t="shared" si="12"/>
        <v>26680.54</v>
      </c>
      <c r="L40" s="157" t="s">
        <v>34</v>
      </c>
      <c r="M40" s="61"/>
      <c r="N40" s="22" t="e">
        <f>#REF!</f>
        <v>#REF!</v>
      </c>
      <c r="O40" s="22" t="e">
        <f>#REF!</f>
        <v>#REF!</v>
      </c>
      <c r="P40" s="22" t="e">
        <f t="shared" si="13"/>
        <v>#REF!</v>
      </c>
      <c r="Q40" s="22" t="e">
        <f t="shared" si="14"/>
        <v>#REF!</v>
      </c>
      <c r="R40" s="23">
        <v>21574.400000000001</v>
      </c>
      <c r="S40" s="23">
        <v>24586.04</v>
      </c>
      <c r="T40" s="22">
        <f t="shared" si="3"/>
        <v>-1837.8799999999974</v>
      </c>
      <c r="U40" s="22">
        <f t="shared" si="4"/>
        <v>-2094.5</v>
      </c>
      <c r="V40" s="205"/>
      <c r="W40" s="56"/>
      <c r="X40" s="57"/>
      <c r="Y40" s="205"/>
    </row>
    <row r="41" spans="1:25" ht="9.9499999999999993" customHeight="1" x14ac:dyDescent="0.2">
      <c r="A41" s="264"/>
      <c r="B41" s="269"/>
      <c r="C41" s="84" t="s">
        <v>36</v>
      </c>
      <c r="D41" s="267"/>
      <c r="E41" s="71">
        <v>2805</v>
      </c>
      <c r="F41" s="74">
        <v>3628.68</v>
      </c>
      <c r="G41" s="267"/>
      <c r="H41" s="77">
        <v>1140.28</v>
      </c>
      <c r="I41" s="208">
        <v>1317.52</v>
      </c>
      <c r="J41" s="80">
        <f t="shared" si="15"/>
        <v>25919.82</v>
      </c>
      <c r="K41" s="212">
        <f t="shared" si="12"/>
        <v>29725.74</v>
      </c>
      <c r="L41" s="85" t="s">
        <v>36</v>
      </c>
      <c r="M41" s="61"/>
      <c r="N41" s="22" t="e">
        <f>#REF!</f>
        <v>#REF!</v>
      </c>
      <c r="O41" s="22" t="e">
        <f>#REF!</f>
        <v>#REF!</v>
      </c>
      <c r="P41" s="22" t="e">
        <f t="shared" si="13"/>
        <v>#REF!</v>
      </c>
      <c r="Q41" s="22" t="e">
        <f t="shared" si="14"/>
        <v>#REF!</v>
      </c>
      <c r="R41" s="23">
        <v>23885.26</v>
      </c>
      <c r="S41" s="23">
        <v>27392.2</v>
      </c>
      <c r="T41" s="22">
        <f t="shared" si="3"/>
        <v>-2034.5600000000013</v>
      </c>
      <c r="U41" s="22">
        <f t="shared" si="4"/>
        <v>-2333.5400000000009</v>
      </c>
      <c r="V41" s="205"/>
      <c r="W41" s="56"/>
      <c r="X41" s="57"/>
      <c r="Y41" s="205"/>
    </row>
    <row r="42" spans="1:25" ht="9.9499999999999993" customHeight="1" x14ac:dyDescent="0.2">
      <c r="A42" s="264"/>
      <c r="B42" s="269"/>
      <c r="C42" s="149" t="s">
        <v>37</v>
      </c>
      <c r="D42" s="267"/>
      <c r="E42" s="151">
        <v>984.36</v>
      </c>
      <c r="F42" s="152">
        <v>2975.88</v>
      </c>
      <c r="G42" s="267"/>
      <c r="H42" s="155">
        <v>1059.26</v>
      </c>
      <c r="I42" s="207">
        <v>1203.44</v>
      </c>
      <c r="J42" s="156">
        <f t="shared" si="15"/>
        <v>24018.16</v>
      </c>
      <c r="K42" s="211">
        <f t="shared" si="12"/>
        <v>27138.22</v>
      </c>
      <c r="L42" s="157" t="s">
        <v>37</v>
      </c>
      <c r="M42" s="61"/>
      <c r="N42" s="22" t="e">
        <f>#REF!</f>
        <v>#REF!</v>
      </c>
      <c r="O42" s="22" t="e">
        <f>#REF!</f>
        <v>#REF!</v>
      </c>
      <c r="P42" s="22" t="e">
        <f t="shared" si="13"/>
        <v>#REF!</v>
      </c>
      <c r="Q42" s="22" t="e">
        <f t="shared" si="14"/>
        <v>#REF!</v>
      </c>
      <c r="R42" s="23">
        <v>22132.9</v>
      </c>
      <c r="S42" s="23">
        <v>25007.919999999998</v>
      </c>
      <c r="T42" s="22">
        <f t="shared" si="3"/>
        <v>-1885.2599999999984</v>
      </c>
      <c r="U42" s="22">
        <f t="shared" si="4"/>
        <v>-2130.3000000000029</v>
      </c>
      <c r="V42" s="205"/>
      <c r="W42" s="56"/>
      <c r="X42" s="57"/>
      <c r="Y42" s="205"/>
    </row>
    <row r="43" spans="1:25" ht="9.9499999999999993" customHeight="1" thickBot="1" x14ac:dyDescent="0.25">
      <c r="A43" s="264"/>
      <c r="B43" s="270"/>
      <c r="C43" s="86" t="s">
        <v>35</v>
      </c>
      <c r="D43" s="268"/>
      <c r="E43" s="72">
        <v>0</v>
      </c>
      <c r="F43" s="75">
        <v>2817.12</v>
      </c>
      <c r="G43" s="268"/>
      <c r="H43" s="78">
        <v>875.04</v>
      </c>
      <c r="I43" s="209">
        <v>1136</v>
      </c>
      <c r="J43" s="81">
        <f t="shared" si="15"/>
        <v>22849.58</v>
      </c>
      <c r="K43" s="213">
        <f t="shared" si="12"/>
        <v>25927.66</v>
      </c>
      <c r="L43" s="87" t="s">
        <v>35</v>
      </c>
      <c r="M43" s="61"/>
      <c r="N43" s="22" t="e">
        <f>#REF!</f>
        <v>#REF!</v>
      </c>
      <c r="O43" s="22" t="e">
        <f>#REF!</f>
        <v>#REF!</v>
      </c>
      <c r="P43" s="22" t="e">
        <f t="shared" si="13"/>
        <v>#REF!</v>
      </c>
      <c r="Q43" s="22" t="e">
        <f t="shared" si="14"/>
        <v>#REF!</v>
      </c>
      <c r="R43" s="23">
        <v>21056.080000000002</v>
      </c>
      <c r="S43" s="23">
        <v>23892.58</v>
      </c>
      <c r="T43" s="22">
        <f t="shared" si="3"/>
        <v>-1793.5</v>
      </c>
      <c r="U43" s="22">
        <f t="shared" si="4"/>
        <v>-2035.0799999999981</v>
      </c>
      <c r="V43" s="205"/>
      <c r="W43" s="56"/>
      <c r="X43" s="57"/>
      <c r="Y43" s="205"/>
    </row>
    <row r="44" spans="1:25" ht="9.9499999999999993" customHeight="1" x14ac:dyDescent="0.2">
      <c r="A44" s="264"/>
      <c r="B44" s="236">
        <v>16</v>
      </c>
      <c r="C44" s="161" t="s">
        <v>38</v>
      </c>
      <c r="D44" s="233">
        <v>17979.719999999998</v>
      </c>
      <c r="E44" s="163">
        <v>4490.6399999999994</v>
      </c>
      <c r="F44" s="164">
        <v>4357.92</v>
      </c>
      <c r="G44" s="233">
        <f>D44/12*2</f>
        <v>2996.6199999999994</v>
      </c>
      <c r="H44" s="167">
        <v>1148.6000000000001</v>
      </c>
      <c r="I44" s="164">
        <v>1362.08</v>
      </c>
      <c r="J44" s="168">
        <f>D$44+E44+G$44+H44</f>
        <v>26615.579999999994</v>
      </c>
      <c r="K44" s="168">
        <f t="shared" ref="K44:K52" si="16">D$44+E44+F44+G$44+I44</f>
        <v>31186.979999999996</v>
      </c>
      <c r="L44" s="169" t="s">
        <v>38</v>
      </c>
      <c r="M44" s="61"/>
      <c r="N44" s="22" t="e">
        <f>#REF!</f>
        <v>#REF!</v>
      </c>
      <c r="O44" s="22" t="e">
        <f>#REF!</f>
        <v>#REF!</v>
      </c>
      <c r="P44" s="22" t="e">
        <f t="shared" si="13"/>
        <v>#REF!</v>
      </c>
      <c r="Q44" s="22" t="e">
        <f t="shared" si="14"/>
        <v>#REF!</v>
      </c>
      <c r="R44" s="23">
        <v>24526.04</v>
      </c>
      <c r="S44" s="23">
        <v>28738.58</v>
      </c>
      <c r="T44" s="22">
        <f t="shared" si="3"/>
        <v>-2089.5399999999936</v>
      </c>
      <c r="U44" s="22">
        <f t="shared" si="4"/>
        <v>-2448.3999999999942</v>
      </c>
      <c r="V44" s="205"/>
      <c r="W44" s="56"/>
      <c r="X44" s="57"/>
      <c r="Y44" s="205"/>
    </row>
    <row r="45" spans="1:25" ht="9.9499999999999993" customHeight="1" x14ac:dyDescent="0.2">
      <c r="A45" s="264"/>
      <c r="B45" s="236"/>
      <c r="C45" s="84" t="s">
        <v>39</v>
      </c>
      <c r="D45" s="233"/>
      <c r="E45" s="71">
        <v>3247.08</v>
      </c>
      <c r="F45" s="74">
        <v>3786.12</v>
      </c>
      <c r="G45" s="233"/>
      <c r="H45" s="77">
        <v>1050.8</v>
      </c>
      <c r="I45" s="74">
        <v>1279.46</v>
      </c>
      <c r="J45" s="80">
        <f t="shared" ref="J45:J52" si="17">D$44+E45+G$44+H45</f>
        <v>25274.219999999994</v>
      </c>
      <c r="K45" s="80">
        <f t="shared" si="16"/>
        <v>29288.999999999993</v>
      </c>
      <c r="L45" s="94" t="s">
        <v>39</v>
      </c>
      <c r="M45" s="61"/>
      <c r="N45" s="22" t="e">
        <f>#REF!</f>
        <v>#REF!</v>
      </c>
      <c r="O45" s="22" t="e">
        <f>#REF!</f>
        <v>#REF!</v>
      </c>
      <c r="P45" s="22" t="e">
        <f t="shared" si="13"/>
        <v>#REF!</v>
      </c>
      <c r="Q45" s="22" t="e">
        <f t="shared" si="14"/>
        <v>#REF!</v>
      </c>
      <c r="R45" s="23">
        <v>23290.080000000002</v>
      </c>
      <c r="S45" s="23">
        <v>26989.62</v>
      </c>
      <c r="T45" s="22">
        <f t="shared" si="3"/>
        <v>-1984.1399999999921</v>
      </c>
      <c r="U45" s="22">
        <f t="shared" si="4"/>
        <v>-2299.3799999999937</v>
      </c>
      <c r="V45" s="205"/>
      <c r="W45" s="56"/>
      <c r="X45" s="57"/>
      <c r="Y45" s="205"/>
    </row>
    <row r="46" spans="1:25" ht="9.9499999999999993" customHeight="1" x14ac:dyDescent="0.2">
      <c r="A46" s="264"/>
      <c r="B46" s="236"/>
      <c r="C46" s="149" t="s">
        <v>40</v>
      </c>
      <c r="D46" s="233"/>
      <c r="E46" s="151">
        <v>2061</v>
      </c>
      <c r="F46" s="152">
        <v>3197.64</v>
      </c>
      <c r="G46" s="233"/>
      <c r="H46" s="155">
        <v>938.44</v>
      </c>
      <c r="I46" s="152">
        <v>1198.06</v>
      </c>
      <c r="J46" s="156">
        <f t="shared" si="17"/>
        <v>23975.779999999995</v>
      </c>
      <c r="K46" s="156">
        <f t="shared" si="16"/>
        <v>27433.039999999997</v>
      </c>
      <c r="L46" s="157" t="s">
        <v>40</v>
      </c>
      <c r="M46" s="61"/>
      <c r="N46" s="22" t="e">
        <f>#REF!</f>
        <v>#REF!</v>
      </c>
      <c r="O46" s="22" t="e">
        <f>#REF!</f>
        <v>#REF!</v>
      </c>
      <c r="P46" s="22" t="e">
        <f t="shared" si="13"/>
        <v>#REF!</v>
      </c>
      <c r="Q46" s="22" t="e">
        <f t="shared" si="14"/>
        <v>#REF!</v>
      </c>
      <c r="R46" s="23">
        <v>22093.4</v>
      </c>
      <c r="S46" s="23">
        <v>25279.279999999999</v>
      </c>
      <c r="T46" s="22">
        <f t="shared" si="3"/>
        <v>-1882.3799999999937</v>
      </c>
      <c r="U46" s="22">
        <f t="shared" si="4"/>
        <v>-2153.7599999999984</v>
      </c>
      <c r="V46" s="205"/>
      <c r="W46" s="56"/>
      <c r="X46" s="57"/>
      <c r="Y46" s="205"/>
    </row>
    <row r="47" spans="1:25" ht="9.9499999999999993" customHeight="1" x14ac:dyDescent="0.2">
      <c r="A47" s="264"/>
      <c r="B47" s="236"/>
      <c r="C47" s="84" t="s">
        <v>41</v>
      </c>
      <c r="D47" s="233"/>
      <c r="E47" s="71">
        <v>1529.52</v>
      </c>
      <c r="F47" s="74">
        <v>3007.7999999999997</v>
      </c>
      <c r="G47" s="233"/>
      <c r="H47" s="77">
        <v>906.62</v>
      </c>
      <c r="I47" s="74">
        <v>1167.08</v>
      </c>
      <c r="J47" s="80">
        <f t="shared" si="17"/>
        <v>23412.479999999996</v>
      </c>
      <c r="K47" s="80">
        <f t="shared" si="16"/>
        <v>26680.739999999998</v>
      </c>
      <c r="L47" s="85" t="s">
        <v>41</v>
      </c>
      <c r="M47" s="61"/>
      <c r="N47" s="22" t="e">
        <f>#REF!</f>
        <v>#REF!</v>
      </c>
      <c r="O47" s="22" t="e">
        <f>#REF!</f>
        <v>#REF!</v>
      </c>
      <c r="P47" s="22" t="e">
        <f t="shared" si="13"/>
        <v>#REF!</v>
      </c>
      <c r="Q47" s="22" t="e">
        <f t="shared" si="14"/>
        <v>#REF!</v>
      </c>
      <c r="R47" s="23">
        <v>21574.32</v>
      </c>
      <c r="S47" s="23">
        <v>24585.96</v>
      </c>
      <c r="T47" s="22">
        <f t="shared" si="3"/>
        <v>-1838.1599999999962</v>
      </c>
      <c r="U47" s="22">
        <f t="shared" si="4"/>
        <v>-2094.7799999999988</v>
      </c>
      <c r="V47" s="205"/>
      <c r="W47" s="56"/>
      <c r="X47" s="57"/>
      <c r="Y47" s="205"/>
    </row>
    <row r="48" spans="1:25" ht="9.9499999999999993" customHeight="1" x14ac:dyDescent="0.2">
      <c r="A48" s="264"/>
      <c r="B48" s="236"/>
      <c r="C48" s="149" t="s">
        <v>42</v>
      </c>
      <c r="D48" s="233"/>
      <c r="E48" s="151">
        <v>3803.2799999999997</v>
      </c>
      <c r="F48" s="152">
        <v>3628.68</v>
      </c>
      <c r="G48" s="233"/>
      <c r="H48" s="155">
        <v>1140.28</v>
      </c>
      <c r="I48" s="152">
        <v>1317.52</v>
      </c>
      <c r="J48" s="156">
        <f t="shared" si="17"/>
        <v>25919.899999999994</v>
      </c>
      <c r="K48" s="156">
        <f t="shared" si="16"/>
        <v>29725.819999999996</v>
      </c>
      <c r="L48" s="157" t="s">
        <v>42</v>
      </c>
      <c r="M48" s="61"/>
      <c r="N48" s="22" t="e">
        <f>#REF!</f>
        <v>#REF!</v>
      </c>
      <c r="O48" s="22" t="e">
        <f>#REF!</f>
        <v>#REF!</v>
      </c>
      <c r="P48" s="22" t="e">
        <f t="shared" si="13"/>
        <v>#REF!</v>
      </c>
      <c r="Q48" s="22" t="e">
        <f t="shared" si="14"/>
        <v>#REF!</v>
      </c>
      <c r="R48" s="23">
        <v>23885.1</v>
      </c>
      <c r="S48" s="23">
        <v>27392.04</v>
      </c>
      <c r="T48" s="22">
        <f t="shared" si="3"/>
        <v>-2034.7999999999956</v>
      </c>
      <c r="U48" s="22">
        <f t="shared" si="4"/>
        <v>-2333.7799999999952</v>
      </c>
      <c r="V48" s="205"/>
      <c r="W48" s="56"/>
      <c r="X48" s="57"/>
      <c r="Y48" s="205"/>
    </row>
    <row r="49" spans="1:25" ht="9.9499999999999993" customHeight="1" x14ac:dyDescent="0.2">
      <c r="A49" s="264"/>
      <c r="B49" s="236"/>
      <c r="C49" s="84" t="s">
        <v>43</v>
      </c>
      <c r="D49" s="233"/>
      <c r="E49" s="71">
        <v>1982.76</v>
      </c>
      <c r="F49" s="74">
        <v>2975.88</v>
      </c>
      <c r="G49" s="233"/>
      <c r="H49" s="77">
        <v>1059.26</v>
      </c>
      <c r="I49" s="74">
        <v>1203.44</v>
      </c>
      <c r="J49" s="80">
        <f t="shared" si="17"/>
        <v>24018.359999999993</v>
      </c>
      <c r="K49" s="80">
        <f t="shared" si="16"/>
        <v>27138.419999999995</v>
      </c>
      <c r="L49" s="85" t="s">
        <v>43</v>
      </c>
      <c r="M49" s="61"/>
      <c r="N49" s="22" t="e">
        <f>#REF!</f>
        <v>#REF!</v>
      </c>
      <c r="O49" s="22" t="e">
        <f>#REF!</f>
        <v>#REF!</v>
      </c>
      <c r="P49" s="22" t="e">
        <f t="shared" si="13"/>
        <v>#REF!</v>
      </c>
      <c r="Q49" s="22" t="e">
        <f t="shared" si="14"/>
        <v>#REF!</v>
      </c>
      <c r="R49" s="23">
        <v>22132.74</v>
      </c>
      <c r="S49" s="23">
        <v>25007.759999999998</v>
      </c>
      <c r="T49" s="22">
        <f t="shared" si="3"/>
        <v>-1885.6199999999917</v>
      </c>
      <c r="U49" s="22">
        <f t="shared" si="4"/>
        <v>-2130.6599999999962</v>
      </c>
      <c r="V49" s="205"/>
      <c r="W49" s="56"/>
      <c r="X49" s="57"/>
      <c r="Y49" s="205"/>
    </row>
    <row r="50" spans="1:25" ht="9.9499999999999993" customHeight="1" x14ac:dyDescent="0.2">
      <c r="A50" s="264"/>
      <c r="B50" s="236"/>
      <c r="C50" s="149" t="s">
        <v>44</v>
      </c>
      <c r="D50" s="233"/>
      <c r="E50" s="151">
        <v>998.52</v>
      </c>
      <c r="F50" s="152">
        <v>2817.12</v>
      </c>
      <c r="G50" s="233"/>
      <c r="H50" s="155">
        <v>875.04</v>
      </c>
      <c r="I50" s="152">
        <v>1136</v>
      </c>
      <c r="J50" s="156">
        <f t="shared" si="17"/>
        <v>22849.899999999998</v>
      </c>
      <c r="K50" s="156">
        <f t="shared" si="16"/>
        <v>25927.979999999996</v>
      </c>
      <c r="L50" s="157" t="s">
        <v>44</v>
      </c>
      <c r="M50" s="61"/>
      <c r="N50" s="22" t="e">
        <f>#REF!</f>
        <v>#REF!</v>
      </c>
      <c r="O50" s="22" t="e">
        <f>#REF!</f>
        <v>#REF!</v>
      </c>
      <c r="P50" s="22" t="e">
        <f t="shared" si="13"/>
        <v>#REF!</v>
      </c>
      <c r="Q50" s="22" t="e">
        <f t="shared" si="14"/>
        <v>#REF!</v>
      </c>
      <c r="R50" s="23">
        <v>21056</v>
      </c>
      <c r="S50" s="23">
        <v>23892.5</v>
      </c>
      <c r="T50" s="22">
        <f t="shared" si="3"/>
        <v>-1793.8999999999978</v>
      </c>
      <c r="U50" s="22">
        <f t="shared" si="4"/>
        <v>-2035.4799999999959</v>
      </c>
      <c r="V50" s="27"/>
    </row>
    <row r="51" spans="1:25" ht="9.9499999999999993" customHeight="1" x14ac:dyDescent="0.2">
      <c r="A51" s="264"/>
      <c r="B51" s="236"/>
      <c r="C51" s="84" t="s">
        <v>45</v>
      </c>
      <c r="D51" s="233"/>
      <c r="E51" s="71">
        <v>498.84</v>
      </c>
      <c r="F51" s="74">
        <v>2696.2799999999997</v>
      </c>
      <c r="G51" s="233"/>
      <c r="H51" s="77">
        <v>848.6</v>
      </c>
      <c r="I51" s="74">
        <v>1109.92</v>
      </c>
      <c r="J51" s="80">
        <f t="shared" si="17"/>
        <v>22323.779999999995</v>
      </c>
      <c r="K51" s="80">
        <f t="shared" si="16"/>
        <v>25281.379999999997</v>
      </c>
      <c r="L51" s="85" t="s">
        <v>45</v>
      </c>
      <c r="M51" s="61"/>
      <c r="N51" s="22" t="e">
        <f>#REF!</f>
        <v>#REF!</v>
      </c>
      <c r="O51" s="22" t="e">
        <f>#REF!</f>
        <v>#REF!</v>
      </c>
      <c r="P51" s="22" t="e">
        <f t="shared" si="13"/>
        <v>#REF!</v>
      </c>
      <c r="Q51" s="22" t="e">
        <f t="shared" si="14"/>
        <v>#REF!</v>
      </c>
      <c r="R51" s="23">
        <v>20571.34</v>
      </c>
      <c r="S51" s="23">
        <v>23296.6</v>
      </c>
      <c r="T51" s="22">
        <f t="shared" si="3"/>
        <v>-1752.4399999999951</v>
      </c>
      <c r="U51" s="22">
        <f t="shared" si="4"/>
        <v>-1984.7799999999988</v>
      </c>
      <c r="V51" s="27"/>
    </row>
    <row r="52" spans="1:25" ht="9.9499999999999993" customHeight="1" thickBot="1" x14ac:dyDescent="0.25">
      <c r="A52" s="265"/>
      <c r="B52" s="237"/>
      <c r="C52" s="150" t="s">
        <v>46</v>
      </c>
      <c r="D52" s="234"/>
      <c r="E52" s="153">
        <v>0</v>
      </c>
      <c r="F52" s="154">
        <v>2575.08</v>
      </c>
      <c r="G52" s="234"/>
      <c r="H52" s="158">
        <v>822.16</v>
      </c>
      <c r="I52" s="154">
        <v>1083.98</v>
      </c>
      <c r="J52" s="159">
        <f t="shared" si="17"/>
        <v>21798.499999999996</v>
      </c>
      <c r="K52" s="159">
        <f t="shared" si="16"/>
        <v>24635.399999999994</v>
      </c>
      <c r="L52" s="160" t="s">
        <v>46</v>
      </c>
      <c r="M52" s="61"/>
      <c r="N52" s="22" t="e">
        <f>#REF!</f>
        <v>#REF!</v>
      </c>
      <c r="O52" s="22" t="e">
        <f>#REF!</f>
        <v>#REF!</v>
      </c>
      <c r="P52" s="22" t="e">
        <f t="shared" si="13"/>
        <v>#REF!</v>
      </c>
      <c r="Q52" s="22" t="e">
        <f t="shared" si="14"/>
        <v>#REF!</v>
      </c>
      <c r="R52" s="23">
        <v>20087.28</v>
      </c>
      <c r="S52" s="23">
        <v>22701.42</v>
      </c>
      <c r="T52" s="22">
        <f t="shared" si="3"/>
        <v>-1711.2199999999975</v>
      </c>
      <c r="U52" s="22">
        <f t="shared" si="4"/>
        <v>-1933.9799999999959</v>
      </c>
      <c r="V52" s="27"/>
    </row>
    <row r="53" spans="1:25" s="5" customFormat="1" ht="9.9499999999999993" customHeight="1" thickBot="1" x14ac:dyDescent="0.25">
      <c r="A53" s="24"/>
      <c r="B53" s="25"/>
      <c r="C53" s="55"/>
      <c r="D53" s="27"/>
      <c r="E53" s="27"/>
      <c r="F53" s="27"/>
      <c r="G53" s="27"/>
      <c r="H53" s="28"/>
      <c r="I53" s="28"/>
      <c r="J53" s="58"/>
      <c r="K53" s="58"/>
      <c r="L53" s="26"/>
      <c r="M53" s="54"/>
      <c r="N53" s="30"/>
      <c r="O53" s="22"/>
      <c r="P53" s="22"/>
      <c r="Q53" s="22"/>
      <c r="R53" s="31"/>
      <c r="S53" s="31"/>
      <c r="T53" s="22"/>
      <c r="U53" s="22"/>
      <c r="V53" s="27"/>
      <c r="W53" s="18"/>
      <c r="X53" s="18"/>
      <c r="Y53" s="18"/>
    </row>
    <row r="54" spans="1:25" ht="9.9499999999999993" customHeight="1" thickBot="1" x14ac:dyDescent="0.25">
      <c r="A54" s="227" t="s">
        <v>5</v>
      </c>
      <c r="B54" s="97" t="s">
        <v>4</v>
      </c>
      <c r="C54" s="98" t="s">
        <v>47</v>
      </c>
      <c r="D54" s="95">
        <v>19518.48</v>
      </c>
      <c r="E54" s="96">
        <v>0</v>
      </c>
      <c r="F54" s="99">
        <v>3628.2</v>
      </c>
      <c r="G54" s="95">
        <f>D54/12*2</f>
        <v>3253.08</v>
      </c>
      <c r="H54" s="100">
        <v>1026.08</v>
      </c>
      <c r="I54" s="99">
        <v>1203.56</v>
      </c>
      <c r="J54" s="101">
        <f>D$54+E54+G$54+H54</f>
        <v>23797.64</v>
      </c>
      <c r="K54" s="101">
        <f>D$54+E54+F54+G$54+I54</f>
        <v>27603.320000000003</v>
      </c>
      <c r="L54" s="102" t="s">
        <v>47</v>
      </c>
      <c r="M54" s="61"/>
      <c r="N54" s="22" t="e">
        <f>#REF!</f>
        <v>#REF!</v>
      </c>
      <c r="O54" s="22" t="e">
        <f>#REF!</f>
        <v>#REF!</v>
      </c>
      <c r="P54" s="22" t="e">
        <f t="shared" si="13"/>
        <v>#REF!</v>
      </c>
      <c r="Q54" s="22" t="e">
        <f t="shared" si="14"/>
        <v>#REF!</v>
      </c>
      <c r="R54" s="23">
        <v>21929.58</v>
      </c>
      <c r="S54" s="23">
        <v>25436.58</v>
      </c>
      <c r="T54" s="22">
        <f t="shared" si="3"/>
        <v>-1868.0599999999977</v>
      </c>
      <c r="U54" s="22">
        <f t="shared" si="4"/>
        <v>-2166.7400000000016</v>
      </c>
      <c r="V54" s="27"/>
    </row>
    <row r="55" spans="1:25" ht="9.9499999999999993" customHeight="1" x14ac:dyDescent="0.2">
      <c r="A55" s="228"/>
      <c r="B55" s="235">
        <v>18</v>
      </c>
      <c r="C55" s="149" t="s">
        <v>36</v>
      </c>
      <c r="D55" s="266">
        <v>17076.12</v>
      </c>
      <c r="E55" s="151">
        <v>2849.64</v>
      </c>
      <c r="F55" s="152">
        <v>3628.2</v>
      </c>
      <c r="G55" s="266">
        <f>D55/12*2</f>
        <v>2846.02</v>
      </c>
      <c r="H55" s="155">
        <v>1026.08</v>
      </c>
      <c r="I55" s="152">
        <v>1203.56</v>
      </c>
      <c r="J55" s="156">
        <f>D$55+E55+G$55+H55</f>
        <v>23797.86</v>
      </c>
      <c r="K55" s="156">
        <f>D$55+E55+F55+G$55+I55</f>
        <v>27603.54</v>
      </c>
      <c r="L55" s="157" t="s">
        <v>36</v>
      </c>
      <c r="M55" s="61"/>
      <c r="N55" s="22" t="e">
        <f>#REF!</f>
        <v>#REF!</v>
      </c>
      <c r="O55" s="22" t="e">
        <f>#REF!</f>
        <v>#REF!</v>
      </c>
      <c r="P55" s="22" t="e">
        <f t="shared" si="13"/>
        <v>#REF!</v>
      </c>
      <c r="Q55" s="22" t="e">
        <f t="shared" si="14"/>
        <v>#REF!</v>
      </c>
      <c r="R55" s="23">
        <v>21929.58</v>
      </c>
      <c r="S55" s="23">
        <v>25436.58</v>
      </c>
      <c r="T55" s="22">
        <f t="shared" si="3"/>
        <v>-1868.2799999999988</v>
      </c>
      <c r="U55" s="22">
        <f t="shared" si="4"/>
        <v>-2166.9599999999991</v>
      </c>
      <c r="V55" s="27"/>
    </row>
    <row r="56" spans="1:25" ht="9.9499999999999993" customHeight="1" x14ac:dyDescent="0.2">
      <c r="A56" s="228"/>
      <c r="B56" s="236"/>
      <c r="C56" s="84" t="s">
        <v>37</v>
      </c>
      <c r="D56" s="233"/>
      <c r="E56" s="71">
        <v>1029.1199999999999</v>
      </c>
      <c r="F56" s="74">
        <v>2976</v>
      </c>
      <c r="G56" s="233"/>
      <c r="H56" s="77">
        <v>945.06000000000006</v>
      </c>
      <c r="I56" s="74">
        <v>1089.74</v>
      </c>
      <c r="J56" s="80">
        <f t="shared" ref="J56:J57" si="18">D$55+E56+G$55+H56</f>
        <v>21896.32</v>
      </c>
      <c r="K56" s="80">
        <f>D$55+E56+F56+G$55+I56</f>
        <v>25017</v>
      </c>
      <c r="L56" s="85" t="s">
        <v>37</v>
      </c>
      <c r="M56" s="61"/>
      <c r="N56" s="22" t="e">
        <f>#REF!</f>
        <v>#REF!</v>
      </c>
      <c r="O56" s="22" t="e">
        <f>#REF!</f>
        <v>#REF!</v>
      </c>
      <c r="P56" s="22" t="e">
        <f t="shared" si="13"/>
        <v>#REF!</v>
      </c>
      <c r="Q56" s="22" t="e">
        <f t="shared" si="14"/>
        <v>#REF!</v>
      </c>
      <c r="R56" s="23">
        <v>20177.28</v>
      </c>
      <c r="S56" s="23">
        <v>23052.9</v>
      </c>
      <c r="T56" s="22">
        <f t="shared" si="3"/>
        <v>-1719.0400000000009</v>
      </c>
      <c r="U56" s="22">
        <f t="shared" si="4"/>
        <v>-1964.0999999999985</v>
      </c>
      <c r="V56" s="27"/>
    </row>
    <row r="57" spans="1:25" ht="9.9499999999999993" customHeight="1" thickBot="1" x14ac:dyDescent="0.25">
      <c r="A57" s="228"/>
      <c r="B57" s="236"/>
      <c r="C57" s="162" t="s">
        <v>35</v>
      </c>
      <c r="D57" s="233"/>
      <c r="E57" s="165">
        <v>0</v>
      </c>
      <c r="F57" s="166">
        <v>2861.7599999999998</v>
      </c>
      <c r="G57" s="233"/>
      <c r="H57" s="170">
        <v>805.28</v>
      </c>
      <c r="I57" s="166">
        <v>1022.4200000000001</v>
      </c>
      <c r="J57" s="171">
        <f t="shared" si="18"/>
        <v>20727.419999999998</v>
      </c>
      <c r="K57" s="171">
        <f>D$55+E57+F57+G$55+I57</f>
        <v>23806.32</v>
      </c>
      <c r="L57" s="172" t="s">
        <v>35</v>
      </c>
      <c r="M57" s="61"/>
      <c r="N57" s="22" t="e">
        <f>#REF!</f>
        <v>#REF!</v>
      </c>
      <c r="O57" s="22" t="e">
        <f>#REF!</f>
        <v>#REF!</v>
      </c>
      <c r="P57" s="22" t="e">
        <f t="shared" si="13"/>
        <v>#REF!</v>
      </c>
      <c r="Q57" s="22" t="e">
        <f t="shared" si="14"/>
        <v>#REF!</v>
      </c>
      <c r="R57" s="23">
        <v>19100.34</v>
      </c>
      <c r="S57" s="23">
        <v>21937.439999999999</v>
      </c>
      <c r="T57" s="22">
        <f t="shared" si="3"/>
        <v>-1627.0799999999981</v>
      </c>
      <c r="U57" s="22">
        <f t="shared" si="4"/>
        <v>-1868.880000000001</v>
      </c>
      <c r="V57" s="27"/>
    </row>
    <row r="58" spans="1:25" ht="9.9499999999999993" customHeight="1" x14ac:dyDescent="0.2">
      <c r="A58" s="228"/>
      <c r="B58" s="235">
        <v>16</v>
      </c>
      <c r="C58" s="82" t="s">
        <v>42</v>
      </c>
      <c r="D58" s="266">
        <v>16220.64</v>
      </c>
      <c r="E58" s="70">
        <v>3847.68</v>
      </c>
      <c r="F58" s="73">
        <v>3628.2</v>
      </c>
      <c r="G58" s="266">
        <f>D58/12*2</f>
        <v>2703.44</v>
      </c>
      <c r="H58" s="67">
        <v>1026.08</v>
      </c>
      <c r="I58" s="64">
        <v>1203.56</v>
      </c>
      <c r="J58" s="79">
        <f>D$58+E58+G$58+H58</f>
        <v>23797.839999999997</v>
      </c>
      <c r="K58" s="79">
        <f>D$58+E58+F58+G$58+I58</f>
        <v>27603.52</v>
      </c>
      <c r="L58" s="83" t="s">
        <v>42</v>
      </c>
      <c r="M58" s="61"/>
      <c r="N58" s="22" t="e">
        <f>#REF!</f>
        <v>#REF!</v>
      </c>
      <c r="O58" s="22" t="e">
        <f>#REF!</f>
        <v>#REF!</v>
      </c>
      <c r="P58" s="22" t="e">
        <f t="shared" si="13"/>
        <v>#REF!</v>
      </c>
      <c r="Q58" s="22" t="e">
        <f t="shared" si="14"/>
        <v>#REF!</v>
      </c>
      <c r="R58" s="23">
        <v>21929.58</v>
      </c>
      <c r="S58" s="23">
        <v>25436.58</v>
      </c>
      <c r="T58" s="22">
        <f t="shared" si="3"/>
        <v>-1868.2599999999948</v>
      </c>
      <c r="U58" s="22">
        <f t="shared" si="4"/>
        <v>-2166.9399999999987</v>
      </c>
      <c r="V58" s="27"/>
    </row>
    <row r="59" spans="1:25" ht="9.9499999999999993" customHeight="1" x14ac:dyDescent="0.2">
      <c r="A59" s="228"/>
      <c r="B59" s="236"/>
      <c r="C59" s="149" t="s">
        <v>43</v>
      </c>
      <c r="D59" s="233"/>
      <c r="E59" s="151">
        <v>2027.28</v>
      </c>
      <c r="F59" s="152">
        <v>2976</v>
      </c>
      <c r="G59" s="233"/>
      <c r="H59" s="155">
        <v>945.06000000000006</v>
      </c>
      <c r="I59" s="152">
        <v>1089.74</v>
      </c>
      <c r="J59" s="156">
        <f t="shared" ref="J59:J62" si="19">D$58+E59+G$58+H59</f>
        <v>21896.42</v>
      </c>
      <c r="K59" s="156">
        <f>D$58+E59+F59+G$58+I59</f>
        <v>25017.1</v>
      </c>
      <c r="L59" s="157" t="s">
        <v>43</v>
      </c>
      <c r="M59" s="61"/>
      <c r="N59" s="22" t="e">
        <f>#REF!</f>
        <v>#REF!</v>
      </c>
      <c r="O59" s="22" t="e">
        <f>#REF!</f>
        <v>#REF!</v>
      </c>
      <c r="P59" s="22" t="e">
        <f t="shared" si="13"/>
        <v>#REF!</v>
      </c>
      <c r="Q59" s="22" t="e">
        <f t="shared" si="14"/>
        <v>#REF!</v>
      </c>
      <c r="R59" s="23">
        <v>20177.28</v>
      </c>
      <c r="S59" s="23">
        <v>23052.9</v>
      </c>
      <c r="T59" s="22">
        <f t="shared" si="3"/>
        <v>-1719.1399999999994</v>
      </c>
      <c r="U59" s="22">
        <f t="shared" si="4"/>
        <v>-1964.1999999999971</v>
      </c>
      <c r="V59" s="27"/>
    </row>
    <row r="60" spans="1:25" ht="9.9499999999999993" customHeight="1" x14ac:dyDescent="0.2">
      <c r="A60" s="228"/>
      <c r="B60" s="236"/>
      <c r="C60" s="84" t="s">
        <v>44</v>
      </c>
      <c r="D60" s="233"/>
      <c r="E60" s="71">
        <v>998.4</v>
      </c>
      <c r="F60" s="74">
        <v>2861.7599999999998</v>
      </c>
      <c r="G60" s="233"/>
      <c r="H60" s="77">
        <v>805.28</v>
      </c>
      <c r="I60" s="74">
        <v>1022.4200000000001</v>
      </c>
      <c r="J60" s="80">
        <f t="shared" si="19"/>
        <v>20727.759999999998</v>
      </c>
      <c r="K60" s="80">
        <f>D$58+E60+F60+G$58+I60</f>
        <v>23806.659999999996</v>
      </c>
      <c r="L60" s="85" t="s">
        <v>44</v>
      </c>
      <c r="M60" s="61"/>
      <c r="N60" s="22" t="e">
        <f>#REF!</f>
        <v>#REF!</v>
      </c>
      <c r="O60" s="22" t="e">
        <f>#REF!</f>
        <v>#REF!</v>
      </c>
      <c r="P60" s="22" t="e">
        <f t="shared" si="13"/>
        <v>#REF!</v>
      </c>
      <c r="Q60" s="22" t="e">
        <f t="shared" si="14"/>
        <v>#REF!</v>
      </c>
      <c r="R60" s="23">
        <v>19100.419999999998</v>
      </c>
      <c r="S60" s="23">
        <v>21937.52</v>
      </c>
      <c r="T60" s="22">
        <f t="shared" si="3"/>
        <v>-1627.3400000000001</v>
      </c>
      <c r="U60" s="22">
        <f t="shared" si="4"/>
        <v>-1869.1399999999958</v>
      </c>
      <c r="V60" s="27"/>
    </row>
    <row r="61" spans="1:25" ht="9.9499999999999993" customHeight="1" x14ac:dyDescent="0.2">
      <c r="A61" s="228"/>
      <c r="B61" s="236"/>
      <c r="C61" s="149" t="s">
        <v>45</v>
      </c>
      <c r="D61" s="233"/>
      <c r="E61" s="151">
        <v>498.84</v>
      </c>
      <c r="F61" s="152">
        <v>2740.7999999999997</v>
      </c>
      <c r="G61" s="233"/>
      <c r="H61" s="155">
        <v>778.84</v>
      </c>
      <c r="I61" s="152">
        <v>996.34</v>
      </c>
      <c r="J61" s="156">
        <f t="shared" si="19"/>
        <v>20201.759999999998</v>
      </c>
      <c r="K61" s="156">
        <f>D$58+E61+F61+G$58+I61</f>
        <v>23160.059999999998</v>
      </c>
      <c r="L61" s="157" t="s">
        <v>45</v>
      </c>
      <c r="M61" s="61"/>
      <c r="N61" s="22" t="e">
        <f>#REF!</f>
        <v>#REF!</v>
      </c>
      <c r="O61" s="22" t="e">
        <f>#REF!</f>
        <v>#REF!</v>
      </c>
      <c r="P61" s="22" t="e">
        <f t="shared" si="13"/>
        <v>#REF!</v>
      </c>
      <c r="Q61" s="22" t="e">
        <f t="shared" si="14"/>
        <v>#REF!</v>
      </c>
      <c r="R61" s="23">
        <v>18615.759999999998</v>
      </c>
      <c r="S61" s="23">
        <v>21341.62</v>
      </c>
      <c r="T61" s="22">
        <f t="shared" si="3"/>
        <v>-1586</v>
      </c>
      <c r="U61" s="22">
        <f t="shared" si="4"/>
        <v>-1818.4399999999987</v>
      </c>
      <c r="V61" s="27"/>
    </row>
    <row r="62" spans="1:25" ht="9.9499999999999993" customHeight="1" thickBot="1" x14ac:dyDescent="0.25">
      <c r="A62" s="228"/>
      <c r="B62" s="237"/>
      <c r="C62" s="86" t="s">
        <v>46</v>
      </c>
      <c r="D62" s="234"/>
      <c r="E62" s="72">
        <v>0</v>
      </c>
      <c r="F62" s="75">
        <v>2619.2399999999998</v>
      </c>
      <c r="G62" s="234"/>
      <c r="H62" s="69">
        <v>752.64</v>
      </c>
      <c r="I62" s="66">
        <v>970.26</v>
      </c>
      <c r="J62" s="81">
        <f t="shared" si="19"/>
        <v>19676.719999999998</v>
      </c>
      <c r="K62" s="81">
        <f>D$58+E62+F62+G$58+I62</f>
        <v>22513.579999999994</v>
      </c>
      <c r="L62" s="93" t="s">
        <v>46</v>
      </c>
      <c r="M62" s="61"/>
      <c r="N62" s="22" t="e">
        <f>#REF!</f>
        <v>#REF!</v>
      </c>
      <c r="O62" s="22" t="e">
        <f>#REF!</f>
        <v>#REF!</v>
      </c>
      <c r="P62" s="22" t="e">
        <f t="shared" si="13"/>
        <v>#REF!</v>
      </c>
      <c r="Q62" s="22" t="e">
        <f t="shared" si="14"/>
        <v>#REF!</v>
      </c>
      <c r="R62" s="23">
        <v>18131.88</v>
      </c>
      <c r="S62" s="23">
        <v>20746.080000000002</v>
      </c>
      <c r="T62" s="22">
        <f t="shared" si="3"/>
        <v>-1544.8399999999965</v>
      </c>
      <c r="U62" s="22">
        <f t="shared" si="4"/>
        <v>-1767.4999999999927</v>
      </c>
      <c r="V62" s="27"/>
    </row>
    <row r="63" spans="1:25" ht="9.9499999999999993" customHeight="1" x14ac:dyDescent="0.2">
      <c r="A63" s="228"/>
      <c r="B63" s="236">
        <v>14</v>
      </c>
      <c r="C63" s="161" t="s">
        <v>48</v>
      </c>
      <c r="D63" s="233">
        <v>15607.92</v>
      </c>
      <c r="E63" s="163">
        <v>4562.5199999999995</v>
      </c>
      <c r="F63" s="164">
        <v>3628.2</v>
      </c>
      <c r="G63" s="233">
        <f>D63/12*2</f>
        <v>2601.3200000000002</v>
      </c>
      <c r="H63" s="167">
        <v>1026.08</v>
      </c>
      <c r="I63" s="164">
        <v>1203.56</v>
      </c>
      <c r="J63" s="168">
        <f>D$63+E63+G$63+H63</f>
        <v>23797.839999999997</v>
      </c>
      <c r="K63" s="168">
        <f t="shared" ref="K63:K69" si="20">D$63+E63+F63+G$63+I63</f>
        <v>27603.52</v>
      </c>
      <c r="L63" s="169" t="s">
        <v>48</v>
      </c>
      <c r="M63" s="61"/>
      <c r="N63" s="22" t="e">
        <f>#REF!</f>
        <v>#REF!</v>
      </c>
      <c r="O63" s="22" t="e">
        <f>#REF!</f>
        <v>#REF!</v>
      </c>
      <c r="P63" s="22" t="e">
        <f t="shared" si="13"/>
        <v>#REF!</v>
      </c>
      <c r="Q63" s="22" t="e">
        <f t="shared" si="14"/>
        <v>#REF!</v>
      </c>
      <c r="R63" s="23">
        <v>21929.56</v>
      </c>
      <c r="S63" s="23">
        <v>25436.560000000001</v>
      </c>
      <c r="T63" s="22">
        <f t="shared" si="3"/>
        <v>-1868.2799999999952</v>
      </c>
      <c r="U63" s="22">
        <f t="shared" si="4"/>
        <v>-2166.9599999999991</v>
      </c>
      <c r="V63" s="27"/>
    </row>
    <row r="64" spans="1:25" ht="9.9499999999999993" customHeight="1" x14ac:dyDescent="0.2">
      <c r="A64" s="228"/>
      <c r="B64" s="236"/>
      <c r="C64" s="84" t="s">
        <v>49</v>
      </c>
      <c r="D64" s="233"/>
      <c r="E64" s="71">
        <v>2742</v>
      </c>
      <c r="F64" s="74">
        <v>2976</v>
      </c>
      <c r="G64" s="233"/>
      <c r="H64" s="77">
        <v>945.06000000000006</v>
      </c>
      <c r="I64" s="74">
        <v>1089.74</v>
      </c>
      <c r="J64" s="80">
        <f t="shared" ref="J64:J69" si="21">D$63+E64+G$63+H64</f>
        <v>21896.3</v>
      </c>
      <c r="K64" s="80">
        <f t="shared" si="20"/>
        <v>25016.98</v>
      </c>
      <c r="L64" s="85" t="s">
        <v>49</v>
      </c>
      <c r="M64" s="61"/>
      <c r="N64" s="22" t="e">
        <f>#REF!</f>
        <v>#REF!</v>
      </c>
      <c r="O64" s="22" t="e">
        <f>#REF!</f>
        <v>#REF!</v>
      </c>
      <c r="P64" s="22" t="e">
        <f t="shared" si="13"/>
        <v>#REF!</v>
      </c>
      <c r="Q64" s="22" t="e">
        <f t="shared" si="14"/>
        <v>#REF!</v>
      </c>
      <c r="R64" s="23">
        <v>20177.259999999998</v>
      </c>
      <c r="S64" s="23">
        <v>23052.880000000001</v>
      </c>
      <c r="T64" s="22">
        <f t="shared" si="3"/>
        <v>-1719.0400000000009</v>
      </c>
      <c r="U64" s="22">
        <f t="shared" si="4"/>
        <v>-1964.0999999999985</v>
      </c>
      <c r="V64" s="27"/>
    </row>
    <row r="65" spans="1:25" ht="9.9499999999999993" customHeight="1" x14ac:dyDescent="0.2">
      <c r="A65" s="228"/>
      <c r="B65" s="236"/>
      <c r="C65" s="149" t="s">
        <v>50</v>
      </c>
      <c r="D65" s="233"/>
      <c r="E65" s="151">
        <v>1713</v>
      </c>
      <c r="F65" s="152">
        <v>2861.7599999999998</v>
      </c>
      <c r="G65" s="233"/>
      <c r="H65" s="155">
        <v>805.28</v>
      </c>
      <c r="I65" s="152">
        <v>1022.4200000000001</v>
      </c>
      <c r="J65" s="156">
        <f t="shared" si="21"/>
        <v>20727.519999999997</v>
      </c>
      <c r="K65" s="156">
        <f t="shared" si="20"/>
        <v>23806.42</v>
      </c>
      <c r="L65" s="157" t="s">
        <v>50</v>
      </c>
      <c r="M65" s="61"/>
      <c r="N65" s="22" t="e">
        <f>#REF!</f>
        <v>#REF!</v>
      </c>
      <c r="O65" s="22" t="e">
        <f>#REF!</f>
        <v>#REF!</v>
      </c>
      <c r="P65" s="22" t="e">
        <f t="shared" si="13"/>
        <v>#REF!</v>
      </c>
      <c r="Q65" s="22" t="e">
        <f t="shared" si="14"/>
        <v>#REF!</v>
      </c>
      <c r="R65" s="23">
        <v>19100.36</v>
      </c>
      <c r="S65" s="23">
        <v>21937.46</v>
      </c>
      <c r="T65" s="22">
        <f t="shared" si="3"/>
        <v>-1627.1599999999962</v>
      </c>
      <c r="U65" s="22">
        <f t="shared" si="4"/>
        <v>-1868.9599999999991</v>
      </c>
      <c r="V65" s="27"/>
    </row>
    <row r="66" spans="1:25" ht="9.9499999999999993" customHeight="1" x14ac:dyDescent="0.2">
      <c r="A66" s="228"/>
      <c r="B66" s="236"/>
      <c r="C66" s="84" t="s">
        <v>51</v>
      </c>
      <c r="D66" s="233"/>
      <c r="E66" s="71">
        <v>1213.68</v>
      </c>
      <c r="F66" s="74">
        <v>2740.7999999999997</v>
      </c>
      <c r="G66" s="233"/>
      <c r="H66" s="77">
        <v>778.84</v>
      </c>
      <c r="I66" s="74">
        <v>996.34</v>
      </c>
      <c r="J66" s="80">
        <f t="shared" si="21"/>
        <v>20201.759999999998</v>
      </c>
      <c r="K66" s="80">
        <f t="shared" si="20"/>
        <v>23160.059999999998</v>
      </c>
      <c r="L66" s="85" t="s">
        <v>51</v>
      </c>
      <c r="M66" s="61"/>
      <c r="N66" s="22" t="e">
        <f>#REF!</f>
        <v>#REF!</v>
      </c>
      <c r="O66" s="22" t="e">
        <f>#REF!</f>
        <v>#REF!</v>
      </c>
      <c r="P66" s="22" t="e">
        <f t="shared" si="13"/>
        <v>#REF!</v>
      </c>
      <c r="Q66" s="22" t="e">
        <f t="shared" si="14"/>
        <v>#REF!</v>
      </c>
      <c r="R66" s="23">
        <v>18615.7</v>
      </c>
      <c r="S66" s="23">
        <v>21341.56</v>
      </c>
      <c r="T66" s="22">
        <f t="shared" si="3"/>
        <v>-1586.0599999999977</v>
      </c>
      <c r="U66" s="22">
        <f t="shared" si="4"/>
        <v>-1818.4999999999964</v>
      </c>
      <c r="V66" s="27"/>
    </row>
    <row r="67" spans="1:25" ht="9.9499999999999993" customHeight="1" x14ac:dyDescent="0.2">
      <c r="A67" s="228"/>
      <c r="B67" s="236"/>
      <c r="C67" s="149" t="s">
        <v>52</v>
      </c>
      <c r="D67" s="233"/>
      <c r="E67" s="151">
        <v>714.83999999999992</v>
      </c>
      <c r="F67" s="152">
        <v>2619.2399999999998</v>
      </c>
      <c r="G67" s="233"/>
      <c r="H67" s="155">
        <v>752.64</v>
      </c>
      <c r="I67" s="152">
        <v>970.26</v>
      </c>
      <c r="J67" s="156">
        <f t="shared" si="21"/>
        <v>19676.72</v>
      </c>
      <c r="K67" s="156">
        <f t="shared" si="20"/>
        <v>22513.579999999998</v>
      </c>
      <c r="L67" s="157" t="s">
        <v>52</v>
      </c>
      <c r="M67" s="61"/>
      <c r="N67" s="22" t="e">
        <f>#REF!</f>
        <v>#REF!</v>
      </c>
      <c r="O67" s="22" t="e">
        <f>#REF!</f>
        <v>#REF!</v>
      </c>
      <c r="P67" s="22" t="e">
        <f t="shared" si="13"/>
        <v>#REF!</v>
      </c>
      <c r="Q67" s="22" t="e">
        <f t="shared" si="14"/>
        <v>#REF!</v>
      </c>
      <c r="R67" s="23">
        <v>18131.82</v>
      </c>
      <c r="S67" s="23">
        <v>20746.02</v>
      </c>
      <c r="T67" s="22">
        <f t="shared" si="3"/>
        <v>-1544.9000000000015</v>
      </c>
      <c r="U67" s="22">
        <f t="shared" si="4"/>
        <v>-1767.5599999999977</v>
      </c>
      <c r="V67" s="27"/>
    </row>
    <row r="68" spans="1:25" ht="9.9499999999999993" customHeight="1" x14ac:dyDescent="0.2">
      <c r="A68" s="228"/>
      <c r="B68" s="236"/>
      <c r="C68" s="84" t="s">
        <v>53</v>
      </c>
      <c r="D68" s="233"/>
      <c r="E68" s="71">
        <v>356.88</v>
      </c>
      <c r="F68" s="74">
        <v>2158.6799999999998</v>
      </c>
      <c r="G68" s="233"/>
      <c r="H68" s="77">
        <v>749.82</v>
      </c>
      <c r="I68" s="74">
        <v>934.4</v>
      </c>
      <c r="J68" s="80">
        <f t="shared" si="21"/>
        <v>19315.939999999999</v>
      </c>
      <c r="K68" s="80">
        <f t="shared" si="20"/>
        <v>21659.200000000001</v>
      </c>
      <c r="L68" s="85" t="s">
        <v>53</v>
      </c>
      <c r="M68" s="61"/>
      <c r="N68" s="22" t="e">
        <f>#REF!</f>
        <v>#REF!</v>
      </c>
      <c r="O68" s="22" t="e">
        <f>#REF!</f>
        <v>#REF!</v>
      </c>
      <c r="P68" s="22" t="e">
        <f t="shared" si="13"/>
        <v>#REF!</v>
      </c>
      <c r="Q68" s="22" t="e">
        <f t="shared" si="14"/>
        <v>#REF!</v>
      </c>
      <c r="R68" s="23">
        <v>17799.439999999999</v>
      </c>
      <c r="S68" s="23">
        <v>19958.66</v>
      </c>
      <c r="T68" s="22">
        <f t="shared" si="3"/>
        <v>-1516.5</v>
      </c>
      <c r="U68" s="22">
        <f t="shared" si="4"/>
        <v>-1700.5400000000009</v>
      </c>
      <c r="V68" s="27"/>
    </row>
    <row r="69" spans="1:25" ht="9.9499999999999993" customHeight="1" thickBot="1" x14ac:dyDescent="0.25">
      <c r="A69" s="229"/>
      <c r="B69" s="237"/>
      <c r="C69" s="150" t="s">
        <v>54</v>
      </c>
      <c r="D69" s="234"/>
      <c r="E69" s="153">
        <v>0</v>
      </c>
      <c r="F69" s="154">
        <v>1697.3999999999999</v>
      </c>
      <c r="G69" s="234"/>
      <c r="H69" s="158">
        <v>747.26</v>
      </c>
      <c r="I69" s="154">
        <v>898.54</v>
      </c>
      <c r="J69" s="159">
        <f t="shared" si="21"/>
        <v>18956.5</v>
      </c>
      <c r="K69" s="159">
        <f t="shared" si="20"/>
        <v>20805.18</v>
      </c>
      <c r="L69" s="160" t="s">
        <v>54</v>
      </c>
      <c r="M69" s="61"/>
      <c r="N69" s="22" t="e">
        <f>#REF!</f>
        <v>#REF!</v>
      </c>
      <c r="O69" s="22" t="e">
        <f>#REF!</f>
        <v>#REF!</v>
      </c>
      <c r="P69" s="22" t="e">
        <f t="shared" si="13"/>
        <v>#REF!</v>
      </c>
      <c r="Q69" s="22" t="e">
        <f t="shared" si="14"/>
        <v>#REF!</v>
      </c>
      <c r="R69" s="23">
        <v>17468.259999999998</v>
      </c>
      <c r="S69" s="23">
        <v>19171.78</v>
      </c>
      <c r="T69" s="22">
        <f t="shared" si="3"/>
        <v>-1488.2400000000016</v>
      </c>
      <c r="U69" s="22">
        <f t="shared" si="4"/>
        <v>-1633.4000000000015</v>
      </c>
      <c r="V69" s="27"/>
    </row>
    <row r="70" spans="1:25" s="5" customFormat="1" ht="9.9499999999999993" customHeight="1" thickBot="1" x14ac:dyDescent="0.25">
      <c r="A70" s="24"/>
      <c r="B70" s="25"/>
      <c r="C70" s="55"/>
      <c r="D70" s="27"/>
      <c r="E70" s="27"/>
      <c r="F70" s="27"/>
      <c r="G70" s="27"/>
      <c r="H70" s="28"/>
      <c r="I70" s="28"/>
      <c r="J70" s="58"/>
      <c r="K70" s="58"/>
      <c r="L70" s="55"/>
      <c r="M70" s="54"/>
      <c r="N70" s="30"/>
      <c r="O70" s="22"/>
      <c r="P70" s="22"/>
      <c r="Q70" s="22"/>
      <c r="R70" s="31"/>
      <c r="S70" s="31"/>
      <c r="T70" s="22"/>
      <c r="U70" s="22"/>
      <c r="V70" s="27"/>
      <c r="W70" s="18"/>
      <c r="X70" s="18"/>
      <c r="Y70" s="18"/>
    </row>
    <row r="71" spans="1:25" s="7" customFormat="1" ht="9.9499999999999993" customHeight="1" thickBot="1" x14ac:dyDescent="0.25">
      <c r="A71" s="227" t="s">
        <v>6</v>
      </c>
      <c r="B71" s="97">
        <v>14</v>
      </c>
      <c r="C71" s="103" t="s">
        <v>54</v>
      </c>
      <c r="D71" s="95">
        <v>14737.68</v>
      </c>
      <c r="E71" s="96">
        <v>0</v>
      </c>
      <c r="F71" s="99">
        <v>1658.1599999999999</v>
      </c>
      <c r="G71" s="95">
        <f>D71/12*2</f>
        <v>2456.2800000000002</v>
      </c>
      <c r="H71" s="100">
        <v>704.42</v>
      </c>
      <c r="I71" s="106">
        <v>848.12</v>
      </c>
      <c r="J71" s="101">
        <f>D$71+E71+G$71+H71</f>
        <v>17898.379999999997</v>
      </c>
      <c r="K71" s="101">
        <f>D$71+E71+F71+G$71+I71</f>
        <v>19700.239999999998</v>
      </c>
      <c r="L71" s="107" t="s">
        <v>54</v>
      </c>
      <c r="M71" s="61"/>
      <c r="N71" s="62" t="e">
        <f>#REF!</f>
        <v>#REF!</v>
      </c>
      <c r="O71" s="62" t="e">
        <f>#REF!</f>
        <v>#REF!</v>
      </c>
      <c r="P71" s="62" t="e">
        <f t="shared" si="13"/>
        <v>#REF!</v>
      </c>
      <c r="Q71" s="62" t="e">
        <f t="shared" si="14"/>
        <v>#REF!</v>
      </c>
      <c r="R71" s="63">
        <v>16493.28</v>
      </c>
      <c r="S71" s="63">
        <v>18153.66</v>
      </c>
      <c r="T71" s="62">
        <f t="shared" si="3"/>
        <v>-1405.0999999999985</v>
      </c>
      <c r="U71" s="62">
        <f t="shared" si="4"/>
        <v>-1546.5799999999981</v>
      </c>
      <c r="V71" s="27"/>
      <c r="W71" s="18"/>
      <c r="X71" s="18"/>
      <c r="Y71" s="18"/>
    </row>
    <row r="72" spans="1:25" ht="9.9499999999999993" customHeight="1" x14ac:dyDescent="0.2">
      <c r="A72" s="228"/>
      <c r="B72" s="235">
        <v>13</v>
      </c>
      <c r="C72" s="173" t="s">
        <v>55</v>
      </c>
      <c r="D72" s="266">
        <v>14304.6</v>
      </c>
      <c r="E72" s="174">
        <v>505.2</v>
      </c>
      <c r="F72" s="175">
        <v>1658.1599999999999</v>
      </c>
      <c r="G72" s="266">
        <f>D72/12*2</f>
        <v>2384.1</v>
      </c>
      <c r="H72" s="176">
        <v>704.42</v>
      </c>
      <c r="I72" s="175">
        <v>848.12</v>
      </c>
      <c r="J72" s="177">
        <f>D$72+E72+G$72+H72</f>
        <v>17898.32</v>
      </c>
      <c r="K72" s="177">
        <f>D$72+E72+F72+G$72+I72</f>
        <v>19700.179999999997</v>
      </c>
      <c r="L72" s="178" t="s">
        <v>55</v>
      </c>
      <c r="M72" s="61"/>
      <c r="N72" s="22" t="e">
        <f>#REF!</f>
        <v>#REF!</v>
      </c>
      <c r="O72" s="22" t="e">
        <f>#REF!</f>
        <v>#REF!</v>
      </c>
      <c r="P72" s="22" t="e">
        <f t="shared" si="13"/>
        <v>#REF!</v>
      </c>
      <c r="Q72" s="22" t="e">
        <f t="shared" si="14"/>
        <v>#REF!</v>
      </c>
      <c r="R72" s="23">
        <v>16493.22</v>
      </c>
      <c r="S72" s="23">
        <v>18153.599999999999</v>
      </c>
      <c r="T72" s="22">
        <f t="shared" si="3"/>
        <v>-1405.0999999999985</v>
      </c>
      <c r="U72" s="22">
        <f t="shared" si="4"/>
        <v>-1546.5799999999981</v>
      </c>
      <c r="V72" s="27"/>
    </row>
    <row r="73" spans="1:25" ht="9.9499999999999993" customHeight="1" thickBot="1" x14ac:dyDescent="0.25">
      <c r="A73" s="228"/>
      <c r="B73" s="237"/>
      <c r="C73" s="104" t="s">
        <v>56</v>
      </c>
      <c r="D73" s="234"/>
      <c r="E73" s="72">
        <v>0</v>
      </c>
      <c r="F73" s="75">
        <v>1656.48</v>
      </c>
      <c r="G73" s="234"/>
      <c r="H73" s="78">
        <v>677.36</v>
      </c>
      <c r="I73" s="75">
        <v>827.80000000000007</v>
      </c>
      <c r="J73" s="81">
        <f>D$72+E73+G$72+H73</f>
        <v>17366.060000000001</v>
      </c>
      <c r="K73" s="81">
        <f>D$72+E73+F73+G$72+I73</f>
        <v>19172.98</v>
      </c>
      <c r="L73" s="93" t="s">
        <v>56</v>
      </c>
      <c r="M73" s="61"/>
      <c r="N73" s="22" t="e">
        <f>#REF!</f>
        <v>#REF!</v>
      </c>
      <c r="O73" s="22" t="e">
        <f>#REF!</f>
        <v>#REF!</v>
      </c>
      <c r="P73" s="22" t="e">
        <f t="shared" si="13"/>
        <v>#REF!</v>
      </c>
      <c r="Q73" s="22" t="e">
        <f t="shared" si="14"/>
        <v>#REF!</v>
      </c>
      <c r="R73" s="23">
        <v>16002.76</v>
      </c>
      <c r="S73" s="23">
        <v>17667.759999999998</v>
      </c>
      <c r="T73" s="22">
        <f t="shared" si="3"/>
        <v>-1363.3000000000011</v>
      </c>
      <c r="U73" s="22">
        <f t="shared" si="4"/>
        <v>-1505.2200000000012</v>
      </c>
      <c r="V73" s="27"/>
    </row>
    <row r="74" spans="1:25" ht="9.9499999999999993" customHeight="1" x14ac:dyDescent="0.2">
      <c r="A74" s="228"/>
      <c r="B74" s="236">
        <v>12</v>
      </c>
      <c r="C74" s="161" t="s">
        <v>57</v>
      </c>
      <c r="D74" s="233">
        <v>13871.279999999999</v>
      </c>
      <c r="E74" s="163">
        <v>1010.64</v>
      </c>
      <c r="F74" s="164">
        <v>1658.1599999999999</v>
      </c>
      <c r="G74" s="233">
        <f>D74/12*2</f>
        <v>2311.8799999999997</v>
      </c>
      <c r="H74" s="167">
        <v>704.42</v>
      </c>
      <c r="I74" s="164">
        <v>848.12</v>
      </c>
      <c r="J74" s="168">
        <f>D$74+E74+G$74+H74</f>
        <v>17898.219999999998</v>
      </c>
      <c r="K74" s="168">
        <f>D$74+E74+F74+G$74+I74</f>
        <v>19700.079999999998</v>
      </c>
      <c r="L74" s="169" t="s">
        <v>57</v>
      </c>
      <c r="M74" s="61"/>
      <c r="N74" s="22" t="e">
        <f>#REF!</f>
        <v>#REF!</v>
      </c>
      <c r="O74" s="22" t="e">
        <f>#REF!</f>
        <v>#REF!</v>
      </c>
      <c r="P74" s="22" t="e">
        <f t="shared" si="13"/>
        <v>#REF!</v>
      </c>
      <c r="Q74" s="22" t="e">
        <f t="shared" si="14"/>
        <v>#REF!</v>
      </c>
      <c r="R74" s="23">
        <v>16493.2</v>
      </c>
      <c r="S74" s="23">
        <v>18153.580000000002</v>
      </c>
      <c r="T74" s="22">
        <f t="shared" ref="T74:U76" si="22">R74-J74</f>
        <v>-1405.0199999999968</v>
      </c>
      <c r="U74" s="22">
        <f t="shared" si="22"/>
        <v>-1546.4999999999964</v>
      </c>
      <c r="V74" s="27"/>
    </row>
    <row r="75" spans="1:25" ht="9.9499999999999993" customHeight="1" x14ac:dyDescent="0.2">
      <c r="A75" s="228"/>
      <c r="B75" s="236"/>
      <c r="C75" s="105" t="s">
        <v>58</v>
      </c>
      <c r="D75" s="233"/>
      <c r="E75" s="71">
        <v>505.56</v>
      </c>
      <c r="F75" s="74">
        <v>1656.48</v>
      </c>
      <c r="G75" s="233"/>
      <c r="H75" s="77">
        <v>677.36</v>
      </c>
      <c r="I75" s="74">
        <v>827.80000000000007</v>
      </c>
      <c r="J75" s="80">
        <f t="shared" ref="J75:J76" si="23">D$74+E75+G$74+H75</f>
        <v>17366.079999999998</v>
      </c>
      <c r="K75" s="80">
        <f>D$74+E75+F75+G$74+I75</f>
        <v>19172.999999999996</v>
      </c>
      <c r="L75" s="94" t="s">
        <v>58</v>
      </c>
      <c r="M75" s="61"/>
      <c r="N75" s="22" t="e">
        <f>#REF!</f>
        <v>#REF!</v>
      </c>
      <c r="O75" s="22" t="e">
        <f>#REF!</f>
        <v>#REF!</v>
      </c>
      <c r="P75" s="22" t="e">
        <f t="shared" si="13"/>
        <v>#REF!</v>
      </c>
      <c r="Q75" s="22" t="e">
        <f t="shared" si="14"/>
        <v>#REF!</v>
      </c>
      <c r="R75" s="23">
        <v>16002.74</v>
      </c>
      <c r="S75" s="23">
        <v>17667.740000000002</v>
      </c>
      <c r="T75" s="22">
        <f t="shared" si="22"/>
        <v>-1363.3399999999983</v>
      </c>
      <c r="U75" s="22">
        <f t="shared" si="22"/>
        <v>-1505.2599999999948</v>
      </c>
      <c r="V75" s="27"/>
    </row>
    <row r="76" spans="1:25" ht="9.9499999999999993" customHeight="1" thickBot="1" x14ac:dyDescent="0.25">
      <c r="A76" s="229"/>
      <c r="B76" s="237"/>
      <c r="C76" s="150" t="s">
        <v>59</v>
      </c>
      <c r="D76" s="234"/>
      <c r="E76" s="153">
        <v>0</v>
      </c>
      <c r="F76" s="154">
        <v>1656</v>
      </c>
      <c r="G76" s="234"/>
      <c r="H76" s="158">
        <v>649.94000000000005</v>
      </c>
      <c r="I76" s="154">
        <v>807.48</v>
      </c>
      <c r="J76" s="159">
        <f t="shared" si="23"/>
        <v>16833.099999999999</v>
      </c>
      <c r="K76" s="159">
        <f>D$74+E76+F76+G$74+I76</f>
        <v>18646.64</v>
      </c>
      <c r="L76" s="160" t="s">
        <v>59</v>
      </c>
      <c r="M76" s="61"/>
      <c r="N76" s="22" t="e">
        <f>#REF!</f>
        <v>#REF!</v>
      </c>
      <c r="O76" s="22" t="e">
        <f>#REF!</f>
        <v>#REF!</v>
      </c>
      <c r="P76" s="22" t="e">
        <f t="shared" si="13"/>
        <v>#REF!</v>
      </c>
      <c r="Q76" s="22" t="e">
        <f t="shared" si="14"/>
        <v>#REF!</v>
      </c>
      <c r="R76" s="23">
        <v>15511.66</v>
      </c>
      <c r="S76" s="23">
        <v>17182.78</v>
      </c>
      <c r="T76" s="22">
        <f t="shared" si="22"/>
        <v>-1321.4399999999987</v>
      </c>
      <c r="U76" s="22">
        <f t="shared" si="22"/>
        <v>-1463.8600000000006</v>
      </c>
      <c r="V76" s="27"/>
    </row>
    <row r="77" spans="1:25" ht="9.75" customHeight="1" thickBot="1" x14ac:dyDescent="0.25">
      <c r="A77" s="33"/>
      <c r="B77" s="34"/>
      <c r="C77" s="34"/>
      <c r="D77" s="35"/>
      <c r="E77" s="36"/>
      <c r="F77" s="37"/>
      <c r="G77" s="36"/>
      <c r="H77" s="52"/>
      <c r="I77" s="52"/>
      <c r="J77" s="53"/>
      <c r="K77" s="53"/>
      <c r="L77" s="34"/>
      <c r="M77" s="51"/>
    </row>
    <row r="78" spans="1:25" ht="13.5" customHeight="1" thickBot="1" x14ac:dyDescent="0.25">
      <c r="F78" s="40"/>
      <c r="G78" s="41"/>
      <c r="H78" s="179" t="s">
        <v>60</v>
      </c>
      <c r="I78" s="180" t="s">
        <v>61</v>
      </c>
      <c r="Q78" s="42"/>
    </row>
    <row r="79" spans="1:25" ht="15.75" customHeight="1" thickBot="1" x14ac:dyDescent="0.25">
      <c r="F79" s="225" t="s">
        <v>69</v>
      </c>
      <c r="G79" s="226"/>
      <c r="H79" s="108">
        <v>416.50000000000006</v>
      </c>
      <c r="I79" s="108">
        <v>342.44000000000005</v>
      </c>
      <c r="J79" s="145"/>
      <c r="K79" s="145"/>
      <c r="L79" s="13"/>
      <c r="M79" s="43"/>
      <c r="N79" s="43"/>
      <c r="O79" s="44"/>
      <c r="P79" s="43"/>
      <c r="Q79" s="44"/>
    </row>
    <row r="80" spans="1:25" ht="8.25" customHeight="1" x14ac:dyDescent="0.2">
      <c r="C80" s="4"/>
      <c r="D80" s="4"/>
      <c r="E80" s="4"/>
      <c r="F80" s="4"/>
      <c r="H80" s="7"/>
      <c r="I80" s="7"/>
      <c r="M80" s="45"/>
      <c r="N80" s="46"/>
      <c r="O80" s="46"/>
      <c r="P80" s="46"/>
      <c r="Q80" s="46"/>
    </row>
    <row r="81" spans="1:17" ht="23.25" customHeight="1" x14ac:dyDescent="0.2">
      <c r="A81" s="217" t="s">
        <v>70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10"/>
      <c r="N81" s="46"/>
      <c r="O81" s="46"/>
      <c r="P81" s="46"/>
      <c r="Q81" s="46"/>
    </row>
    <row r="82" spans="1:17" x14ac:dyDescent="0.2">
      <c r="M82" s="27"/>
      <c r="N82" s="46"/>
      <c r="O82" s="46"/>
      <c r="P82" s="46"/>
      <c r="Q82" s="46"/>
    </row>
    <row r="83" spans="1:17" x14ac:dyDescent="0.2">
      <c r="A83" s="6"/>
      <c r="B83" s="27"/>
      <c r="C83" s="46"/>
      <c r="D83" s="46"/>
      <c r="E83" s="46"/>
      <c r="F83" s="46"/>
      <c r="G83" s="46"/>
      <c r="H83" s="46"/>
      <c r="I83" s="46"/>
      <c r="L83" s="25"/>
    </row>
    <row r="84" spans="1:17" x14ac:dyDescent="0.2">
      <c r="A84" s="6"/>
      <c r="B84" s="27"/>
      <c r="C84" s="46"/>
      <c r="D84" s="46"/>
      <c r="E84" s="46"/>
      <c r="F84" s="46"/>
      <c r="G84" s="46"/>
      <c r="H84" s="46"/>
      <c r="I84" s="46"/>
      <c r="J84" s="46"/>
      <c r="K84" s="5"/>
      <c r="L84" s="25"/>
    </row>
    <row r="85" spans="1:17" x14ac:dyDescent="0.2">
      <c r="A85" s="6"/>
      <c r="B85" s="27"/>
      <c r="C85" s="46"/>
      <c r="D85" s="46"/>
      <c r="E85" s="46"/>
      <c r="F85" s="46"/>
      <c r="G85" s="46"/>
      <c r="H85" s="46"/>
      <c r="I85" s="46"/>
      <c r="J85" s="46"/>
      <c r="K85" s="5"/>
      <c r="L85" s="25"/>
    </row>
    <row r="86" spans="1:17" x14ac:dyDescent="0.2">
      <c r="E86" s="38"/>
      <c r="F86" s="38"/>
      <c r="H86" s="39"/>
      <c r="I86" s="38"/>
      <c r="J86" s="39"/>
      <c r="K86" s="39"/>
    </row>
    <row r="87" spans="1:17" x14ac:dyDescent="0.2">
      <c r="E87" s="5"/>
      <c r="F87" s="5"/>
      <c r="H87" s="47"/>
      <c r="I87" s="5"/>
      <c r="J87" s="5"/>
      <c r="K87" s="29"/>
    </row>
  </sheetData>
  <mergeCells count="58">
    <mergeCell ref="G74:G76"/>
    <mergeCell ref="D72:D73"/>
    <mergeCell ref="D27:D35"/>
    <mergeCell ref="G27:G35"/>
    <mergeCell ref="G55:G57"/>
    <mergeCell ref="D63:D69"/>
    <mergeCell ref="G44:G52"/>
    <mergeCell ref="G63:G69"/>
    <mergeCell ref="D44:D52"/>
    <mergeCell ref="D55:D57"/>
    <mergeCell ref="G58:G62"/>
    <mergeCell ref="A71:A76"/>
    <mergeCell ref="A9:A17"/>
    <mergeCell ref="D9:D17"/>
    <mergeCell ref="G9:G17"/>
    <mergeCell ref="D19:D26"/>
    <mergeCell ref="G19:G26"/>
    <mergeCell ref="B74:B76"/>
    <mergeCell ref="D37:D43"/>
    <mergeCell ref="G37:G43"/>
    <mergeCell ref="D58:D62"/>
    <mergeCell ref="B72:B73"/>
    <mergeCell ref="B37:B43"/>
    <mergeCell ref="B55:B57"/>
    <mergeCell ref="B58:B62"/>
    <mergeCell ref="B63:B69"/>
    <mergeCell ref="G72:G73"/>
    <mergeCell ref="A19:A35"/>
    <mergeCell ref="B19:B26"/>
    <mergeCell ref="B27:B35"/>
    <mergeCell ref="A37:A52"/>
    <mergeCell ref="B44:B52"/>
    <mergeCell ref="A3:L3"/>
    <mergeCell ref="B5:B7"/>
    <mergeCell ref="C5:C7"/>
    <mergeCell ref="A5:A7"/>
    <mergeCell ref="L5:L7"/>
    <mergeCell ref="I6:I7"/>
    <mergeCell ref="J5:K5"/>
    <mergeCell ref="D5:F5"/>
    <mergeCell ref="A4:L4"/>
    <mergeCell ref="G5:I5"/>
    <mergeCell ref="T7:U7"/>
    <mergeCell ref="A81:L81"/>
    <mergeCell ref="D6:D7"/>
    <mergeCell ref="E6:E7"/>
    <mergeCell ref="F6:F7"/>
    <mergeCell ref="J6:J7"/>
    <mergeCell ref="K6:K7"/>
    <mergeCell ref="F79:G79"/>
    <mergeCell ref="A54:A69"/>
    <mergeCell ref="N7:O7"/>
    <mergeCell ref="P7:Q7"/>
    <mergeCell ref="R7:S7"/>
    <mergeCell ref="G6:G7"/>
    <mergeCell ref="H6:H7"/>
    <mergeCell ref="D74:D76"/>
    <mergeCell ref="B9:B17"/>
  </mergeCells>
  <phoneticPr fontId="11" type="noConversion"/>
  <printOptions horizontalCentered="1" verticalCentered="1"/>
  <pageMargins left="0.23622047244094491" right="0.19685039370078741" top="0.15748031496062992" bottom="0.15748031496062992" header="0.15748031496062992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0.59999389629810485"/>
    <pageSetUpPr fitToPage="1"/>
  </sheetPr>
  <dimension ref="A1:AC93"/>
  <sheetViews>
    <sheetView topLeftCell="A58" zoomScale="120" workbookViewId="0">
      <selection activeCell="A4" sqref="A4:I4"/>
    </sheetView>
  </sheetViews>
  <sheetFormatPr baseColWidth="10" defaultColWidth="11.42578125" defaultRowHeight="12.75" x14ac:dyDescent="0.2"/>
  <cols>
    <col min="1" max="1" width="5.7109375" style="2" customWidth="1"/>
    <col min="2" max="2" width="6" style="2" customWidth="1"/>
    <col min="3" max="3" width="11.7109375" style="2" customWidth="1"/>
    <col min="4" max="4" width="11.28515625" style="2" bestFit="1" customWidth="1"/>
    <col min="5" max="5" width="10.85546875" style="2" customWidth="1"/>
    <col min="6" max="6" width="12.42578125" style="2" customWidth="1"/>
    <col min="7" max="7" width="12.5703125" style="2" customWidth="1"/>
    <col min="8" max="8" width="12.7109375" style="2" customWidth="1"/>
    <col min="9" max="9" width="14.7109375" style="11" customWidth="1"/>
    <col min="10" max="10" width="5.28515625" style="12" customWidth="1"/>
    <col min="11" max="14" width="0" style="2" hidden="1" customWidth="1"/>
    <col min="15" max="15" width="11.42578125" style="2"/>
    <col min="16" max="16" width="11.42578125" style="143"/>
    <col min="17" max="16384" width="11.42578125" style="2"/>
  </cols>
  <sheetData>
    <row r="1" spans="1:29" x14ac:dyDescent="0.2">
      <c r="A1" s="1" t="s">
        <v>78</v>
      </c>
      <c r="I1" s="2"/>
      <c r="J1" s="2"/>
      <c r="P1" s="13"/>
      <c r="Q1" s="18"/>
      <c r="R1" s="18"/>
      <c r="S1" s="18"/>
      <c r="T1" s="215"/>
      <c r="U1" s="215"/>
      <c r="V1" s="18"/>
      <c r="W1" s="18"/>
      <c r="X1" s="18"/>
      <c r="Y1" s="18"/>
      <c r="AB1" s="13"/>
      <c r="AC1" s="13"/>
    </row>
    <row r="2" spans="1:29" ht="21" customHeight="1" thickBot="1" x14ac:dyDescent="0.25">
      <c r="F2" s="13"/>
    </row>
    <row r="3" spans="1:29" ht="30" customHeight="1" thickBot="1" x14ac:dyDescent="0.25">
      <c r="A3" s="238" t="s">
        <v>77</v>
      </c>
      <c r="B3" s="239"/>
      <c r="C3" s="239"/>
      <c r="D3" s="239"/>
      <c r="E3" s="239"/>
      <c r="F3" s="239"/>
      <c r="G3" s="239"/>
      <c r="H3" s="239"/>
      <c r="I3" s="240"/>
    </row>
    <row r="4" spans="1:29" ht="21.95" customHeight="1" thickBot="1" x14ac:dyDescent="0.25">
      <c r="A4" s="286" t="s">
        <v>79</v>
      </c>
      <c r="B4" s="286"/>
      <c r="C4" s="286"/>
      <c r="D4" s="286"/>
      <c r="E4" s="286"/>
      <c r="F4" s="286"/>
      <c r="G4" s="286"/>
      <c r="H4" s="286"/>
      <c r="I4" s="287"/>
      <c r="J4" s="202"/>
      <c r="K4" s="201"/>
      <c r="L4" s="201"/>
      <c r="M4" s="201"/>
      <c r="N4" s="201"/>
    </row>
    <row r="5" spans="1:29" ht="18.75" customHeight="1" x14ac:dyDescent="0.2">
      <c r="A5" s="247" t="s">
        <v>9</v>
      </c>
      <c r="B5" s="241" t="s">
        <v>67</v>
      </c>
      <c r="C5" s="244" t="s">
        <v>68</v>
      </c>
      <c r="D5" s="257" t="s">
        <v>62</v>
      </c>
      <c r="E5" s="258"/>
      <c r="F5" s="259"/>
      <c r="G5" s="255" t="s">
        <v>0</v>
      </c>
      <c r="H5" s="285"/>
      <c r="I5" s="284" t="s">
        <v>68</v>
      </c>
      <c r="J5" s="20"/>
    </row>
    <row r="6" spans="1:29" ht="12" customHeight="1" x14ac:dyDescent="0.2">
      <c r="A6" s="248"/>
      <c r="B6" s="242"/>
      <c r="C6" s="245"/>
      <c r="D6" s="218" t="s">
        <v>63</v>
      </c>
      <c r="E6" s="220" t="s">
        <v>64</v>
      </c>
      <c r="F6" s="290" t="s">
        <v>65</v>
      </c>
      <c r="G6" s="292" t="s">
        <v>71</v>
      </c>
      <c r="H6" s="288" t="s">
        <v>66</v>
      </c>
      <c r="I6" s="251"/>
    </row>
    <row r="7" spans="1:29" ht="12" customHeight="1" thickBot="1" x14ac:dyDescent="0.25">
      <c r="A7" s="249"/>
      <c r="B7" s="243"/>
      <c r="C7" s="246"/>
      <c r="D7" s="219"/>
      <c r="E7" s="219"/>
      <c r="F7" s="291"/>
      <c r="G7" s="293"/>
      <c r="H7" s="289"/>
      <c r="I7" s="252"/>
      <c r="K7" s="230" t="s">
        <v>74</v>
      </c>
      <c r="L7" s="216"/>
      <c r="M7" s="216" t="s">
        <v>75</v>
      </c>
      <c r="N7" s="216"/>
    </row>
    <row r="8" spans="1:29" s="5" customFormat="1" ht="9.9499999999999993" customHeight="1" thickBot="1" x14ac:dyDescent="0.25">
      <c r="A8" s="14"/>
      <c r="B8" s="14"/>
      <c r="C8" s="15"/>
      <c r="D8" s="16"/>
      <c r="E8" s="17"/>
      <c r="F8" s="17"/>
      <c r="G8" s="18"/>
      <c r="H8" s="18"/>
      <c r="I8" s="19"/>
      <c r="J8" s="20"/>
      <c r="K8" s="21" t="s">
        <v>1</v>
      </c>
      <c r="L8" s="21" t="s">
        <v>2</v>
      </c>
      <c r="M8" s="21" t="s">
        <v>1</v>
      </c>
      <c r="N8" s="21" t="s">
        <v>2</v>
      </c>
      <c r="P8" s="142"/>
    </row>
    <row r="9" spans="1:29" ht="8.25" customHeight="1" x14ac:dyDescent="0.2">
      <c r="A9" s="227" t="s">
        <v>1</v>
      </c>
      <c r="B9" s="235">
        <v>22</v>
      </c>
      <c r="C9" s="111" t="s">
        <v>10</v>
      </c>
      <c r="D9" s="279">
        <f>RetribLaboralesAnual_2020!D9/12</f>
        <v>2279.9199999999996</v>
      </c>
      <c r="E9" s="127">
        <f>RetribLaboralesAnual_2020!E9/12</f>
        <v>1005.23</v>
      </c>
      <c r="F9" s="130">
        <f>RetribLaboralesAnual_2020!F9/12</f>
        <v>668.15</v>
      </c>
      <c r="G9" s="133">
        <f t="shared" ref="G9:G17" si="0">D$9+E9</f>
        <v>3285.1499999999996</v>
      </c>
      <c r="H9" s="133">
        <f t="shared" ref="H9:H17" si="1">D$9+E9+F9</f>
        <v>3953.2999999999997</v>
      </c>
      <c r="I9" s="114" t="s">
        <v>10</v>
      </c>
      <c r="J9" s="13"/>
      <c r="K9" s="23">
        <v>3027.27</v>
      </c>
      <c r="L9" s="23">
        <v>3642.96</v>
      </c>
      <c r="M9" s="22">
        <f t="shared" ref="M9:M17" si="2">K9-G9</f>
        <v>-257.87999999999965</v>
      </c>
      <c r="N9" s="22">
        <f t="shared" ref="N9:N17" si="3">L9-H9</f>
        <v>-310.33999999999969</v>
      </c>
    </row>
    <row r="10" spans="1:29" ht="9.9499999999999993" customHeight="1" x14ac:dyDescent="0.2">
      <c r="A10" s="228"/>
      <c r="B10" s="236"/>
      <c r="C10" s="181" t="s">
        <v>11</v>
      </c>
      <c r="D10" s="282"/>
      <c r="E10" s="182">
        <f>RetribLaboralesAnual_2020!E10/12</f>
        <v>818.91</v>
      </c>
      <c r="F10" s="183">
        <f>RetribLaboralesAnual_2020!F10/12</f>
        <v>606.45999999999992</v>
      </c>
      <c r="G10" s="184">
        <f t="shared" si="0"/>
        <v>3098.8299999999995</v>
      </c>
      <c r="H10" s="184">
        <f t="shared" si="1"/>
        <v>3705.2899999999995</v>
      </c>
      <c r="I10" s="185" t="s">
        <v>11</v>
      </c>
      <c r="J10" s="13"/>
      <c r="K10" s="23">
        <v>2855.58</v>
      </c>
      <c r="L10" s="23">
        <v>3414.42</v>
      </c>
      <c r="M10" s="22">
        <f t="shared" si="2"/>
        <v>-243.24999999999955</v>
      </c>
      <c r="N10" s="22">
        <f t="shared" si="3"/>
        <v>-290.86999999999944</v>
      </c>
    </row>
    <row r="11" spans="1:29" ht="9.9499999999999993" customHeight="1" x14ac:dyDescent="0.2">
      <c r="A11" s="228"/>
      <c r="B11" s="236"/>
      <c r="C11" s="112" t="s">
        <v>12</v>
      </c>
      <c r="D11" s="282"/>
      <c r="E11" s="128">
        <f>RetribLaboralesAnual_2020!E11/12</f>
        <v>711.25</v>
      </c>
      <c r="F11" s="131">
        <f>RetribLaboralesAnual_2020!F11/12</f>
        <v>545.82000000000005</v>
      </c>
      <c r="G11" s="134">
        <f t="shared" si="0"/>
        <v>2991.1699999999996</v>
      </c>
      <c r="H11" s="134">
        <f t="shared" si="1"/>
        <v>3536.99</v>
      </c>
      <c r="I11" s="115" t="s">
        <v>12</v>
      </c>
      <c r="J11" s="13"/>
      <c r="K11" s="23">
        <v>2756.36</v>
      </c>
      <c r="L11" s="23">
        <v>3259.33</v>
      </c>
      <c r="M11" s="22">
        <f t="shared" si="2"/>
        <v>-234.80999999999949</v>
      </c>
      <c r="N11" s="22">
        <f t="shared" si="3"/>
        <v>-277.65999999999985</v>
      </c>
    </row>
    <row r="12" spans="1:29" ht="9.9499999999999993" customHeight="1" x14ac:dyDescent="0.2">
      <c r="A12" s="228"/>
      <c r="B12" s="236"/>
      <c r="C12" s="181" t="s">
        <v>13</v>
      </c>
      <c r="D12" s="282"/>
      <c r="E12" s="182">
        <f>RetribLaboralesAnual_2020!E12/12</f>
        <v>591.87</v>
      </c>
      <c r="F12" s="183">
        <f>RetribLaboralesAnual_2020!F12/12</f>
        <v>509.57</v>
      </c>
      <c r="G12" s="184">
        <f t="shared" si="0"/>
        <v>2871.7899999999995</v>
      </c>
      <c r="H12" s="184">
        <f t="shared" si="1"/>
        <v>3381.3599999999997</v>
      </c>
      <c r="I12" s="185" t="s">
        <v>13</v>
      </c>
      <c r="J12" s="13"/>
      <c r="K12" s="23">
        <v>2646.35</v>
      </c>
      <c r="L12" s="23">
        <v>3115.92</v>
      </c>
      <c r="M12" s="22">
        <f t="shared" si="2"/>
        <v>-225.4399999999996</v>
      </c>
      <c r="N12" s="22">
        <f t="shared" si="3"/>
        <v>-265.4399999999996</v>
      </c>
    </row>
    <row r="13" spans="1:29" ht="9.9499999999999993" customHeight="1" x14ac:dyDescent="0.2">
      <c r="A13" s="228"/>
      <c r="B13" s="236"/>
      <c r="C13" s="112" t="s">
        <v>14</v>
      </c>
      <c r="D13" s="282"/>
      <c r="E13" s="128">
        <f>RetribLaboralesAnual_2020!E13/12</f>
        <v>397.77</v>
      </c>
      <c r="F13" s="131">
        <f>RetribLaboralesAnual_2020!F13/12</f>
        <v>470.15000000000003</v>
      </c>
      <c r="G13" s="134">
        <f t="shared" si="0"/>
        <v>2677.6899999999996</v>
      </c>
      <c r="H13" s="134">
        <f t="shared" si="1"/>
        <v>3147.8399999999997</v>
      </c>
      <c r="I13" s="115" t="s">
        <v>14</v>
      </c>
      <c r="J13" s="13"/>
      <c r="K13" s="23">
        <v>2467.5</v>
      </c>
      <c r="L13" s="23">
        <v>2900.75</v>
      </c>
      <c r="M13" s="22">
        <f t="shared" si="2"/>
        <v>-210.1899999999996</v>
      </c>
      <c r="N13" s="22">
        <f t="shared" si="3"/>
        <v>-247.08999999999969</v>
      </c>
    </row>
    <row r="14" spans="1:29" ht="9.9499999999999993" customHeight="1" x14ac:dyDescent="0.2">
      <c r="A14" s="228"/>
      <c r="B14" s="236"/>
      <c r="C14" s="181" t="s">
        <v>15</v>
      </c>
      <c r="D14" s="282"/>
      <c r="E14" s="182">
        <f>RetribLaboralesAnual_2020!E14/12</f>
        <v>256.87</v>
      </c>
      <c r="F14" s="183">
        <f>RetribLaboralesAnual_2020!F14/12</f>
        <v>443.43</v>
      </c>
      <c r="G14" s="184">
        <f t="shared" si="0"/>
        <v>2536.7899999999995</v>
      </c>
      <c r="H14" s="184">
        <f t="shared" si="1"/>
        <v>2980.2199999999993</v>
      </c>
      <c r="I14" s="185" t="s">
        <v>15</v>
      </c>
      <c r="J14" s="13"/>
      <c r="K14" s="23">
        <v>2337.65</v>
      </c>
      <c r="L14" s="23">
        <v>2746.27</v>
      </c>
      <c r="M14" s="22">
        <f t="shared" si="2"/>
        <v>-199.13999999999942</v>
      </c>
      <c r="N14" s="22">
        <f t="shared" si="3"/>
        <v>-233.94999999999936</v>
      </c>
    </row>
    <row r="15" spans="1:29" ht="9.9499999999999993" customHeight="1" x14ac:dyDescent="0.2">
      <c r="A15" s="228"/>
      <c r="B15" s="236"/>
      <c r="C15" s="112" t="s">
        <v>16</v>
      </c>
      <c r="D15" s="282"/>
      <c r="E15" s="128">
        <f>RetribLaboralesAnual_2020!E15/12</f>
        <v>170.34</v>
      </c>
      <c r="F15" s="131">
        <f>RetribLaboralesAnual_2020!F15/12</f>
        <v>415.42</v>
      </c>
      <c r="G15" s="134">
        <f t="shared" si="0"/>
        <v>2450.2599999999998</v>
      </c>
      <c r="H15" s="134">
        <f t="shared" si="1"/>
        <v>2865.68</v>
      </c>
      <c r="I15" s="115" t="s">
        <v>16</v>
      </c>
      <c r="J15" s="13"/>
      <c r="K15" s="23">
        <v>2257.92</v>
      </c>
      <c r="L15" s="23">
        <v>2640.73</v>
      </c>
      <c r="M15" s="22">
        <f t="shared" si="2"/>
        <v>-192.33999999999969</v>
      </c>
      <c r="N15" s="22">
        <f t="shared" si="3"/>
        <v>-224.94999999999982</v>
      </c>
    </row>
    <row r="16" spans="1:29" ht="9.9499999999999993" customHeight="1" x14ac:dyDescent="0.2">
      <c r="A16" s="228"/>
      <c r="B16" s="236"/>
      <c r="C16" s="181" t="s">
        <v>17</v>
      </c>
      <c r="D16" s="282"/>
      <c r="E16" s="182">
        <f>RetribLaboralesAnual_2020!E16/12</f>
        <v>85.22</v>
      </c>
      <c r="F16" s="183">
        <f>RetribLaboralesAnual_2020!F16/12</f>
        <v>383.49</v>
      </c>
      <c r="G16" s="184">
        <f t="shared" si="0"/>
        <v>2365.1399999999994</v>
      </c>
      <c r="H16" s="184">
        <f t="shared" si="1"/>
        <v>2748.6299999999992</v>
      </c>
      <c r="I16" s="185" t="s">
        <v>17</v>
      </c>
      <c r="J16" s="13"/>
      <c r="K16" s="23">
        <v>2179.4699999999998</v>
      </c>
      <c r="L16" s="23">
        <v>2532.85</v>
      </c>
      <c r="M16" s="22">
        <f t="shared" si="2"/>
        <v>-185.66999999999962</v>
      </c>
      <c r="N16" s="22">
        <f t="shared" si="3"/>
        <v>-215.77999999999929</v>
      </c>
    </row>
    <row r="17" spans="1:16" ht="9.9499999999999993" customHeight="1" thickBot="1" x14ac:dyDescent="0.25">
      <c r="A17" s="229"/>
      <c r="B17" s="237"/>
      <c r="C17" s="113" t="s">
        <v>18</v>
      </c>
      <c r="D17" s="283"/>
      <c r="E17" s="129">
        <f>RetribLaboralesAnual_2020!E17/12</f>
        <v>0</v>
      </c>
      <c r="F17" s="132">
        <f>RetribLaboralesAnual_2020!F17/12</f>
        <v>351.52</v>
      </c>
      <c r="G17" s="135">
        <f t="shared" si="0"/>
        <v>2279.9199999999996</v>
      </c>
      <c r="H17" s="135">
        <f t="shared" si="1"/>
        <v>2631.4399999999996</v>
      </c>
      <c r="I17" s="117" t="s">
        <v>18</v>
      </c>
      <c r="J17" s="13"/>
      <c r="K17" s="23">
        <v>2100.9499999999998</v>
      </c>
      <c r="L17" s="23">
        <v>2424.86</v>
      </c>
      <c r="M17" s="22">
        <f t="shared" si="2"/>
        <v>-178.9699999999998</v>
      </c>
      <c r="N17" s="22">
        <f t="shared" si="3"/>
        <v>-206.57999999999947</v>
      </c>
    </row>
    <row r="18" spans="1:16" s="5" customFormat="1" ht="9.9499999999999993" customHeight="1" thickBot="1" x14ac:dyDescent="0.25">
      <c r="A18" s="24"/>
      <c r="B18" s="25"/>
      <c r="C18" s="48"/>
      <c r="D18" s="27"/>
      <c r="E18" s="9"/>
      <c r="F18" s="9"/>
      <c r="G18" s="60"/>
      <c r="H18" s="60"/>
      <c r="I18" s="48"/>
      <c r="J18" s="29"/>
      <c r="K18" s="31"/>
      <c r="L18" s="31"/>
      <c r="M18" s="22"/>
      <c r="N18" s="22"/>
      <c r="P18" s="142"/>
    </row>
    <row r="19" spans="1:16" ht="9.9499999999999993" customHeight="1" x14ac:dyDescent="0.2">
      <c r="A19" s="227" t="s">
        <v>2</v>
      </c>
      <c r="B19" s="274">
        <v>19</v>
      </c>
      <c r="C19" s="114" t="s">
        <v>19</v>
      </c>
      <c r="D19" s="279">
        <f>RetribLaboralesAnual_2020!D19/12</f>
        <v>1894.1999999999998</v>
      </c>
      <c r="E19" s="136">
        <f>RetribLaboralesAnual_2020!E19/12</f>
        <v>646.66</v>
      </c>
      <c r="F19" s="130">
        <f>RetribLaboralesAnual_2020!F19/12</f>
        <v>472.10999999999996</v>
      </c>
      <c r="G19" s="133">
        <f t="shared" ref="G19:G26" si="4">D$19+E19</f>
        <v>2540.8599999999997</v>
      </c>
      <c r="H19" s="133">
        <f t="shared" ref="H19:H26" si="5">D$19+E19+F19</f>
        <v>3012.97</v>
      </c>
      <c r="I19" s="114" t="s">
        <v>19</v>
      </c>
      <c r="J19" s="13"/>
      <c r="K19" s="23">
        <v>2341.41</v>
      </c>
      <c r="L19" s="23">
        <v>2776.45</v>
      </c>
      <c r="M19" s="22">
        <f t="shared" ref="M19:M35" si="6">K19-G19</f>
        <v>-199.44999999999982</v>
      </c>
      <c r="N19" s="22">
        <f t="shared" ref="N19:N35" si="7">L19-H19</f>
        <v>-236.51999999999998</v>
      </c>
    </row>
    <row r="20" spans="1:16" ht="9.9499999999999993" customHeight="1" x14ac:dyDescent="0.2">
      <c r="A20" s="228"/>
      <c r="B20" s="278"/>
      <c r="C20" s="185" t="s">
        <v>20</v>
      </c>
      <c r="D20" s="282"/>
      <c r="E20" s="186">
        <f>RetribLaboralesAnual_2020!E20/12</f>
        <v>504.52</v>
      </c>
      <c r="F20" s="183">
        <f>RetribLaboralesAnual_2020!F20/12</f>
        <v>446.66</v>
      </c>
      <c r="G20" s="184">
        <f t="shared" si="4"/>
        <v>2398.7199999999998</v>
      </c>
      <c r="H20" s="184">
        <f t="shared" si="5"/>
        <v>2845.3799999999997</v>
      </c>
      <c r="I20" s="185" t="s">
        <v>20</v>
      </c>
      <c r="J20" s="13"/>
      <c r="K20" s="23">
        <v>2210.42</v>
      </c>
      <c r="L20" s="23">
        <v>2622.01</v>
      </c>
      <c r="M20" s="22">
        <f t="shared" si="6"/>
        <v>-188.29999999999973</v>
      </c>
      <c r="N20" s="22">
        <f t="shared" si="7"/>
        <v>-223.36999999999944</v>
      </c>
    </row>
    <row r="21" spans="1:16" ht="9.9499999999999993" customHeight="1" x14ac:dyDescent="0.2">
      <c r="A21" s="228"/>
      <c r="B21" s="278"/>
      <c r="C21" s="115" t="s">
        <v>21</v>
      </c>
      <c r="D21" s="282"/>
      <c r="E21" s="137">
        <f>RetribLaboralesAnual_2020!E21/12</f>
        <v>415.88999999999993</v>
      </c>
      <c r="F21" s="131">
        <f>RetribLaboralesAnual_2020!F21/12</f>
        <v>420.73</v>
      </c>
      <c r="G21" s="134">
        <f t="shared" si="4"/>
        <v>2310.0899999999997</v>
      </c>
      <c r="H21" s="134">
        <f t="shared" si="5"/>
        <v>2730.8199999999997</v>
      </c>
      <c r="I21" s="115" t="s">
        <v>21</v>
      </c>
      <c r="J21" s="13"/>
      <c r="K21" s="23">
        <v>2128.75</v>
      </c>
      <c r="L21" s="23">
        <v>2516.4499999999998</v>
      </c>
      <c r="M21" s="22">
        <f t="shared" si="6"/>
        <v>-181.33999999999969</v>
      </c>
      <c r="N21" s="22">
        <f t="shared" si="7"/>
        <v>-214.36999999999989</v>
      </c>
    </row>
    <row r="22" spans="1:16" ht="9.9499999999999993" customHeight="1" x14ac:dyDescent="0.2">
      <c r="A22" s="228"/>
      <c r="B22" s="278"/>
      <c r="C22" s="185" t="s">
        <v>22</v>
      </c>
      <c r="D22" s="282"/>
      <c r="E22" s="186">
        <f>RetribLaboralesAnual_2020!E22/12</f>
        <v>330.77</v>
      </c>
      <c r="F22" s="183">
        <f>RetribLaboralesAnual_2020!F22/12</f>
        <v>388.78999999999996</v>
      </c>
      <c r="G22" s="184">
        <f t="shared" si="4"/>
        <v>2224.9699999999998</v>
      </c>
      <c r="H22" s="184">
        <f t="shared" si="5"/>
        <v>2613.7599999999998</v>
      </c>
      <c r="I22" s="185" t="s">
        <v>22</v>
      </c>
      <c r="J22" s="13"/>
      <c r="K22" s="23">
        <v>2050.31</v>
      </c>
      <c r="L22" s="23">
        <v>2408.56</v>
      </c>
      <c r="M22" s="22">
        <f t="shared" si="6"/>
        <v>-174.65999999999985</v>
      </c>
      <c r="N22" s="22">
        <f t="shared" si="7"/>
        <v>-205.19999999999982</v>
      </c>
    </row>
    <row r="23" spans="1:16" ht="9.9499999999999993" customHeight="1" x14ac:dyDescent="0.2">
      <c r="A23" s="228"/>
      <c r="B23" s="278"/>
      <c r="C23" s="115" t="s">
        <v>23</v>
      </c>
      <c r="D23" s="282"/>
      <c r="E23" s="137">
        <f>RetribLaboralesAnual_2020!E23/12</f>
        <v>245.54</v>
      </c>
      <c r="F23" s="131">
        <f>RetribLaboralesAnual_2020!F23/12</f>
        <v>356.81</v>
      </c>
      <c r="G23" s="134">
        <f t="shared" si="4"/>
        <v>2139.7399999999998</v>
      </c>
      <c r="H23" s="134">
        <f t="shared" si="5"/>
        <v>2496.5499999999997</v>
      </c>
      <c r="I23" s="115" t="s">
        <v>23</v>
      </c>
      <c r="J23" s="13"/>
      <c r="K23" s="23">
        <v>1971.77</v>
      </c>
      <c r="L23" s="23">
        <v>2300.5700000000002</v>
      </c>
      <c r="M23" s="22">
        <f t="shared" si="6"/>
        <v>-167.9699999999998</v>
      </c>
      <c r="N23" s="22">
        <f t="shared" si="7"/>
        <v>-195.97999999999956</v>
      </c>
    </row>
    <row r="24" spans="1:16" ht="9.9499999999999993" customHeight="1" x14ac:dyDescent="0.2">
      <c r="A24" s="228"/>
      <c r="B24" s="278"/>
      <c r="C24" s="185" t="s">
        <v>24</v>
      </c>
      <c r="D24" s="282"/>
      <c r="E24" s="186">
        <f>RetribLaboralesAnual_2020!E24/12</f>
        <v>143.13999999999999</v>
      </c>
      <c r="F24" s="183">
        <f>RetribLaboralesAnual_2020!F24/12</f>
        <v>307.94</v>
      </c>
      <c r="G24" s="184">
        <f t="shared" si="4"/>
        <v>2037.3399999999997</v>
      </c>
      <c r="H24" s="184">
        <f t="shared" si="5"/>
        <v>2345.2799999999997</v>
      </c>
      <c r="I24" s="185" t="s">
        <v>24</v>
      </c>
      <c r="J24" s="13"/>
      <c r="K24" s="23">
        <v>1877.41</v>
      </c>
      <c r="L24" s="23">
        <v>2161.17</v>
      </c>
      <c r="M24" s="22">
        <f t="shared" si="6"/>
        <v>-159.92999999999961</v>
      </c>
      <c r="N24" s="22">
        <f t="shared" si="7"/>
        <v>-184.10999999999967</v>
      </c>
    </row>
    <row r="25" spans="1:16" ht="9.9499999999999993" customHeight="1" x14ac:dyDescent="0.2">
      <c r="A25" s="228"/>
      <c r="B25" s="278"/>
      <c r="C25" s="115" t="s">
        <v>25</v>
      </c>
      <c r="D25" s="282"/>
      <c r="E25" s="137">
        <f>RetribLaboralesAnual_2020!E25/12</f>
        <v>44.27</v>
      </c>
      <c r="F25" s="131">
        <f>RetribLaboralesAnual_2020!F25/12</f>
        <v>258.92</v>
      </c>
      <c r="G25" s="134">
        <f t="shared" si="4"/>
        <v>1938.4699999999998</v>
      </c>
      <c r="H25" s="134">
        <f t="shared" si="5"/>
        <v>2197.39</v>
      </c>
      <c r="I25" s="115" t="s">
        <v>25</v>
      </c>
      <c r="J25" s="13"/>
      <c r="K25" s="23">
        <v>1786.3</v>
      </c>
      <c r="L25" s="23">
        <v>2024.89</v>
      </c>
      <c r="M25" s="22">
        <f t="shared" si="6"/>
        <v>-152.16999999999985</v>
      </c>
      <c r="N25" s="22">
        <f t="shared" si="7"/>
        <v>-172.49999999999977</v>
      </c>
    </row>
    <row r="26" spans="1:16" ht="11.25" customHeight="1" thickBot="1" x14ac:dyDescent="0.25">
      <c r="A26" s="228"/>
      <c r="B26" s="275"/>
      <c r="C26" s="190" t="s">
        <v>26</v>
      </c>
      <c r="D26" s="283"/>
      <c r="E26" s="187">
        <f>RetribLaboralesAnual_2020!E26/12</f>
        <v>0</v>
      </c>
      <c r="F26" s="188">
        <f>RetribLaboralesAnual_2020!F26/12</f>
        <v>243.05999999999997</v>
      </c>
      <c r="G26" s="189">
        <f t="shared" si="4"/>
        <v>1894.1999999999998</v>
      </c>
      <c r="H26" s="189">
        <f t="shared" si="5"/>
        <v>2137.2599999999998</v>
      </c>
      <c r="I26" s="190" t="s">
        <v>26</v>
      </c>
      <c r="J26" s="13"/>
      <c r="K26" s="23">
        <v>1745.51</v>
      </c>
      <c r="L26" s="23">
        <v>1969.48</v>
      </c>
      <c r="M26" s="22">
        <f t="shared" si="6"/>
        <v>-148.68999999999983</v>
      </c>
      <c r="N26" s="22">
        <f t="shared" si="7"/>
        <v>-167.77999999999975</v>
      </c>
    </row>
    <row r="27" spans="1:16" ht="9.9499999999999993" customHeight="1" x14ac:dyDescent="0.2">
      <c r="A27" s="228"/>
      <c r="B27" s="278">
        <v>18</v>
      </c>
      <c r="C27" s="116" t="s">
        <v>27</v>
      </c>
      <c r="D27" s="279">
        <f>RetribLaboralesAnual_2020!D27/12</f>
        <v>1856.29</v>
      </c>
      <c r="E27" s="136">
        <f>RetribLaboralesAnual_2020!E27/12</f>
        <v>690.91</v>
      </c>
      <c r="F27" s="130">
        <f>RetribLaboralesAnual_2020!F27/12</f>
        <v>472.10999999999996</v>
      </c>
      <c r="G27" s="133">
        <f t="shared" ref="G27:G35" si="8">D$27+E27</f>
        <v>2547.1999999999998</v>
      </c>
      <c r="H27" s="133">
        <f t="shared" ref="H27:H35" si="9">D$27+E27+F27</f>
        <v>3019.31</v>
      </c>
      <c r="I27" s="114" t="s">
        <v>27</v>
      </c>
      <c r="J27" s="13"/>
      <c r="K27" s="23">
        <v>2347.2383333333332</v>
      </c>
      <c r="L27" s="23">
        <v>2782.2783333333336</v>
      </c>
      <c r="M27" s="22">
        <f t="shared" si="6"/>
        <v>-199.96166666666659</v>
      </c>
      <c r="N27" s="22">
        <f t="shared" si="7"/>
        <v>-237.0316666666663</v>
      </c>
    </row>
    <row r="28" spans="1:16" ht="9.9499999999999993" customHeight="1" x14ac:dyDescent="0.2">
      <c r="A28" s="228"/>
      <c r="B28" s="278"/>
      <c r="C28" s="185" t="s">
        <v>28</v>
      </c>
      <c r="D28" s="282"/>
      <c r="E28" s="186">
        <f>RetribLaboralesAnual_2020!E28/12</f>
        <v>548.76</v>
      </c>
      <c r="F28" s="183">
        <f>RetribLaboralesAnual_2020!F28/12</f>
        <v>446.66</v>
      </c>
      <c r="G28" s="184">
        <f t="shared" si="8"/>
        <v>2405.0500000000002</v>
      </c>
      <c r="H28" s="184">
        <f t="shared" si="9"/>
        <v>2851.71</v>
      </c>
      <c r="I28" s="185" t="s">
        <v>28</v>
      </c>
      <c r="J28" s="13"/>
      <c r="K28" s="23">
        <v>2216.2466666666664</v>
      </c>
      <c r="L28" s="23">
        <v>2627.8366666666666</v>
      </c>
      <c r="M28" s="22">
        <f t="shared" si="6"/>
        <v>-188.80333333333374</v>
      </c>
      <c r="N28" s="22">
        <f t="shared" si="7"/>
        <v>-223.87333333333345</v>
      </c>
    </row>
    <row r="29" spans="1:16" ht="9.9499999999999993" customHeight="1" x14ac:dyDescent="0.2">
      <c r="A29" s="228"/>
      <c r="B29" s="278"/>
      <c r="C29" s="115" t="s">
        <v>29</v>
      </c>
      <c r="D29" s="282"/>
      <c r="E29" s="137">
        <f>RetribLaboralesAnual_2020!E29/12</f>
        <v>460.12999999999994</v>
      </c>
      <c r="F29" s="131">
        <f>RetribLaboralesAnual_2020!F29/12</f>
        <v>420.73</v>
      </c>
      <c r="G29" s="134">
        <f t="shared" si="8"/>
        <v>2316.42</v>
      </c>
      <c r="H29" s="134">
        <f t="shared" si="9"/>
        <v>2737.15</v>
      </c>
      <c r="I29" s="115" t="s">
        <v>29</v>
      </c>
      <c r="J29" s="32"/>
      <c r="K29" s="23">
        <v>2134.5749999999998</v>
      </c>
      <c r="L29" s="23">
        <v>2522.2750000000001</v>
      </c>
      <c r="M29" s="22">
        <f t="shared" si="6"/>
        <v>-181.84500000000025</v>
      </c>
      <c r="N29" s="22">
        <f t="shared" si="7"/>
        <v>-214.875</v>
      </c>
    </row>
    <row r="30" spans="1:16" ht="9.9499999999999993" customHeight="1" x14ac:dyDescent="0.2">
      <c r="A30" s="228"/>
      <c r="B30" s="278"/>
      <c r="C30" s="185" t="s">
        <v>30</v>
      </c>
      <c r="D30" s="282"/>
      <c r="E30" s="186">
        <f>RetribLaboralesAnual_2020!E30/12</f>
        <v>375.01</v>
      </c>
      <c r="F30" s="183">
        <f>RetribLaboralesAnual_2020!F30/12</f>
        <v>388.78999999999996</v>
      </c>
      <c r="G30" s="184">
        <f t="shared" si="8"/>
        <v>2231.3000000000002</v>
      </c>
      <c r="H30" s="184">
        <f t="shared" si="9"/>
        <v>2620.09</v>
      </c>
      <c r="I30" s="185" t="s">
        <v>30</v>
      </c>
      <c r="J30" s="13"/>
      <c r="K30" s="23">
        <v>2056.13</v>
      </c>
      <c r="L30" s="23">
        <v>2414.38</v>
      </c>
      <c r="M30" s="22">
        <f t="shared" si="6"/>
        <v>-175.17000000000007</v>
      </c>
      <c r="N30" s="22">
        <f t="shared" si="7"/>
        <v>-205.71000000000004</v>
      </c>
    </row>
    <row r="31" spans="1:16" ht="9.9499999999999993" customHeight="1" x14ac:dyDescent="0.2">
      <c r="A31" s="228"/>
      <c r="B31" s="278"/>
      <c r="C31" s="115" t="s">
        <v>31</v>
      </c>
      <c r="D31" s="282"/>
      <c r="E31" s="137">
        <f>RetribLaboralesAnual_2020!E31/12</f>
        <v>289.79000000000002</v>
      </c>
      <c r="F31" s="131">
        <f>RetribLaboralesAnual_2020!F31/12</f>
        <v>356.81</v>
      </c>
      <c r="G31" s="134">
        <f t="shared" si="8"/>
        <v>2146.08</v>
      </c>
      <c r="H31" s="134">
        <f t="shared" si="9"/>
        <v>2502.89</v>
      </c>
      <c r="I31" s="115" t="s">
        <v>31</v>
      </c>
      <c r="J31" s="13"/>
      <c r="K31" s="23">
        <v>1977.595</v>
      </c>
      <c r="L31" s="23">
        <v>2306.395</v>
      </c>
      <c r="M31" s="22">
        <f t="shared" si="6"/>
        <v>-168.4849999999999</v>
      </c>
      <c r="N31" s="22">
        <f t="shared" si="7"/>
        <v>-196.49499999999989</v>
      </c>
    </row>
    <row r="32" spans="1:16" ht="9.9499999999999993" customHeight="1" x14ac:dyDescent="0.2">
      <c r="A32" s="228"/>
      <c r="B32" s="278"/>
      <c r="C32" s="185" t="s">
        <v>32</v>
      </c>
      <c r="D32" s="282"/>
      <c r="E32" s="186">
        <f>RetribLaboralesAnual_2020!E32/12</f>
        <v>187.38</v>
      </c>
      <c r="F32" s="183">
        <f>RetribLaboralesAnual_2020!F32/12</f>
        <v>307.94</v>
      </c>
      <c r="G32" s="184">
        <f t="shared" si="8"/>
        <v>2043.67</v>
      </c>
      <c r="H32" s="184">
        <f t="shared" si="9"/>
        <v>2351.61</v>
      </c>
      <c r="I32" s="185" t="s">
        <v>32</v>
      </c>
      <c r="J32" s="13"/>
      <c r="K32" s="23">
        <v>1883.2333333333333</v>
      </c>
      <c r="L32" s="23">
        <v>2166.9933333333333</v>
      </c>
      <c r="M32" s="22">
        <f t="shared" si="6"/>
        <v>-160.43666666666672</v>
      </c>
      <c r="N32" s="22">
        <f t="shared" si="7"/>
        <v>-184.61666666666679</v>
      </c>
    </row>
    <row r="33" spans="1:16" ht="9.9499999999999993" customHeight="1" x14ac:dyDescent="0.2">
      <c r="A33" s="228"/>
      <c r="B33" s="278"/>
      <c r="C33" s="115" t="s">
        <v>33</v>
      </c>
      <c r="D33" s="282"/>
      <c r="E33" s="137">
        <f>RetribLaboralesAnual_2020!E33/12</f>
        <v>88.52</v>
      </c>
      <c r="F33" s="131">
        <f>RetribLaboralesAnual_2020!F33/12</f>
        <v>258.92</v>
      </c>
      <c r="G33" s="134">
        <f t="shared" si="8"/>
        <v>1944.81</v>
      </c>
      <c r="H33" s="134">
        <f t="shared" si="9"/>
        <v>2203.73</v>
      </c>
      <c r="I33" s="115" t="s">
        <v>33</v>
      </c>
      <c r="J33" s="13"/>
      <c r="K33" s="23">
        <v>1792.125</v>
      </c>
      <c r="L33" s="23">
        <v>2030.7149999999999</v>
      </c>
      <c r="M33" s="22">
        <f t="shared" si="6"/>
        <v>-152.68499999999995</v>
      </c>
      <c r="N33" s="22">
        <f t="shared" si="7"/>
        <v>-173.0150000000001</v>
      </c>
    </row>
    <row r="34" spans="1:16" ht="9.9499999999999993" customHeight="1" x14ac:dyDescent="0.2">
      <c r="A34" s="228"/>
      <c r="B34" s="278"/>
      <c r="C34" s="185" t="s">
        <v>34</v>
      </c>
      <c r="D34" s="282"/>
      <c r="E34" s="186">
        <f>RetribLaboralesAnual_2020!E34/12</f>
        <v>44.25</v>
      </c>
      <c r="F34" s="183">
        <f>RetribLaboralesAnual_2020!F34/12</f>
        <v>243.05999999999997</v>
      </c>
      <c r="G34" s="184">
        <f t="shared" si="8"/>
        <v>1900.54</v>
      </c>
      <c r="H34" s="184">
        <f t="shared" si="9"/>
        <v>2143.6</v>
      </c>
      <c r="I34" s="185" t="s">
        <v>34</v>
      </c>
      <c r="J34" s="13"/>
      <c r="K34" s="23">
        <v>1751.3333333333333</v>
      </c>
      <c r="L34" s="23">
        <v>1975.3033333333333</v>
      </c>
      <c r="M34" s="22">
        <f t="shared" si="6"/>
        <v>-149.20666666666671</v>
      </c>
      <c r="N34" s="22">
        <f t="shared" si="7"/>
        <v>-168.29666666666662</v>
      </c>
    </row>
    <row r="35" spans="1:16" ht="10.5" customHeight="1" thickBot="1" x14ac:dyDescent="0.25">
      <c r="A35" s="229"/>
      <c r="B35" s="275"/>
      <c r="C35" s="117" t="s">
        <v>35</v>
      </c>
      <c r="D35" s="283"/>
      <c r="E35" s="138">
        <f>RetribLaboralesAnual_2020!E35/12</f>
        <v>0</v>
      </c>
      <c r="F35" s="132">
        <f>RetribLaboralesAnual_2020!F35/12</f>
        <v>227.16</v>
      </c>
      <c r="G35" s="135">
        <f t="shared" si="8"/>
        <v>1856.29</v>
      </c>
      <c r="H35" s="135">
        <f t="shared" si="9"/>
        <v>2083.4499999999998</v>
      </c>
      <c r="I35" s="117" t="s">
        <v>35</v>
      </c>
      <c r="J35" s="13"/>
      <c r="K35" s="23">
        <v>1710.57</v>
      </c>
      <c r="L35" s="23">
        <v>1919.89</v>
      </c>
      <c r="M35" s="22">
        <f t="shared" si="6"/>
        <v>-145.72000000000003</v>
      </c>
      <c r="N35" s="22">
        <f t="shared" si="7"/>
        <v>-163.55999999999972</v>
      </c>
    </row>
    <row r="36" spans="1:16" s="5" customFormat="1" ht="9.9499999999999993" customHeight="1" thickBot="1" x14ac:dyDescent="0.25">
      <c r="A36" s="24"/>
      <c r="B36" s="25"/>
      <c r="C36" s="48"/>
      <c r="D36" s="27"/>
      <c r="E36" s="9"/>
      <c r="F36" s="9"/>
      <c r="G36" s="60"/>
      <c r="H36" s="60"/>
      <c r="I36" s="48"/>
      <c r="J36" s="29"/>
      <c r="K36" s="31"/>
      <c r="L36" s="31"/>
      <c r="M36" s="22"/>
      <c r="N36" s="22"/>
      <c r="P36" s="142"/>
    </row>
    <row r="37" spans="1:16" ht="9.9499999999999993" customHeight="1" x14ac:dyDescent="0.2">
      <c r="A37" s="227" t="s">
        <v>3</v>
      </c>
      <c r="B37" s="235">
        <v>18</v>
      </c>
      <c r="C37" s="118" t="s">
        <v>31</v>
      </c>
      <c r="D37" s="279">
        <f>RetribLaboralesAnual_2020!D37/12</f>
        <v>1569.61</v>
      </c>
      <c r="E37" s="136">
        <f>RetribLaboralesAnual_2020!E37/12</f>
        <v>291.02</v>
      </c>
      <c r="F37" s="130">
        <f>RetribLaboralesAnual_2020!F37/12</f>
        <v>363.16</v>
      </c>
      <c r="G37" s="133">
        <f t="shared" ref="G37:G43" si="10">D$37+E37</f>
        <v>1860.6299999999999</v>
      </c>
      <c r="H37" s="133">
        <f t="shared" ref="H37:H43" si="11">D$37+E37+F37</f>
        <v>2223.79</v>
      </c>
      <c r="I37" s="114" t="s">
        <v>31</v>
      </c>
      <c r="J37" s="13"/>
      <c r="K37" s="23">
        <v>1714.575</v>
      </c>
      <c r="L37" s="23">
        <v>2049.2249999999999</v>
      </c>
      <c r="M37" s="22">
        <f t="shared" ref="M37:M52" si="12">K37-G37</f>
        <v>-146.05499999999984</v>
      </c>
      <c r="N37" s="22">
        <f t="shared" ref="N37:N52" si="13">L37-H37</f>
        <v>-174.56500000000005</v>
      </c>
    </row>
    <row r="38" spans="1:16" ht="9.9499999999999993" customHeight="1" x14ac:dyDescent="0.2">
      <c r="A38" s="264"/>
      <c r="B38" s="276"/>
      <c r="C38" s="191" t="s">
        <v>32</v>
      </c>
      <c r="D38" s="280"/>
      <c r="E38" s="186">
        <f>RetribLaboralesAnual_2020!E38/12</f>
        <v>187.39</v>
      </c>
      <c r="F38" s="183">
        <f>RetribLaboralesAnual_2020!F38/12</f>
        <v>315.51</v>
      </c>
      <c r="G38" s="184">
        <f t="shared" si="10"/>
        <v>1757</v>
      </c>
      <c r="H38" s="184">
        <f t="shared" si="11"/>
        <v>2072.5100000000002</v>
      </c>
      <c r="I38" s="185" t="s">
        <v>32</v>
      </c>
      <c r="J38" s="13"/>
      <c r="K38" s="23">
        <v>1619.0833333333333</v>
      </c>
      <c r="L38" s="23">
        <v>1909.8233333333333</v>
      </c>
      <c r="M38" s="22">
        <f t="shared" si="12"/>
        <v>-137.91666666666674</v>
      </c>
      <c r="N38" s="22">
        <f t="shared" si="13"/>
        <v>-162.68666666666695</v>
      </c>
    </row>
    <row r="39" spans="1:16" ht="9.9499999999999993" customHeight="1" x14ac:dyDescent="0.2">
      <c r="A39" s="264"/>
      <c r="B39" s="276"/>
      <c r="C39" s="146" t="s">
        <v>33</v>
      </c>
      <c r="D39" s="280"/>
      <c r="E39" s="137">
        <f>RetribLaboralesAnual_2020!E39/12</f>
        <v>88.55</v>
      </c>
      <c r="F39" s="131">
        <f>RetribLaboralesAnual_2020!F39/12</f>
        <v>266.46999999999997</v>
      </c>
      <c r="G39" s="134">
        <f t="shared" si="10"/>
        <v>1658.1599999999999</v>
      </c>
      <c r="H39" s="134">
        <f t="shared" si="11"/>
        <v>1924.6299999999999</v>
      </c>
      <c r="I39" s="115" t="s">
        <v>33</v>
      </c>
      <c r="J39" s="13"/>
      <c r="K39" s="23">
        <v>1527.9949999999999</v>
      </c>
      <c r="L39" s="23">
        <v>1773.5450000000001</v>
      </c>
      <c r="M39" s="22">
        <f t="shared" si="12"/>
        <v>-130.16499999999996</v>
      </c>
      <c r="N39" s="22">
        <f t="shared" si="13"/>
        <v>-151.08499999999981</v>
      </c>
    </row>
    <row r="40" spans="1:16" ht="9.9499999999999993" customHeight="1" x14ac:dyDescent="0.2">
      <c r="A40" s="264"/>
      <c r="B40" s="276"/>
      <c r="C40" s="191" t="s">
        <v>34</v>
      </c>
      <c r="D40" s="280"/>
      <c r="E40" s="186">
        <f>RetribLaboralesAnual_2020!E40/12</f>
        <v>44.26</v>
      </c>
      <c r="F40" s="183">
        <f>RetribLaboralesAnual_2020!F40/12</f>
        <v>250.64999999999998</v>
      </c>
      <c r="G40" s="184">
        <f t="shared" si="10"/>
        <v>1613.87</v>
      </c>
      <c r="H40" s="184">
        <f t="shared" si="11"/>
        <v>1864.52</v>
      </c>
      <c r="I40" s="185" t="s">
        <v>34</v>
      </c>
      <c r="J40" s="13"/>
      <c r="K40" s="23">
        <v>1487.1833333333332</v>
      </c>
      <c r="L40" s="23">
        <v>1718.1533333333332</v>
      </c>
      <c r="M40" s="22">
        <f t="shared" si="12"/>
        <v>-126.68666666666672</v>
      </c>
      <c r="N40" s="22">
        <f t="shared" si="13"/>
        <v>-146.36666666666679</v>
      </c>
    </row>
    <row r="41" spans="1:16" ht="9.9499999999999993" customHeight="1" x14ac:dyDescent="0.2">
      <c r="A41" s="264"/>
      <c r="B41" s="276"/>
      <c r="C41" s="119" t="s">
        <v>36</v>
      </c>
      <c r="D41" s="280"/>
      <c r="E41" s="137">
        <f>RetribLaboralesAnual_2020!E41/12</f>
        <v>233.75</v>
      </c>
      <c r="F41" s="131">
        <f>RetribLaboralesAnual_2020!F41/12</f>
        <v>302.39</v>
      </c>
      <c r="G41" s="134">
        <f t="shared" si="10"/>
        <v>1803.36</v>
      </c>
      <c r="H41" s="134">
        <f t="shared" si="11"/>
        <v>2105.75</v>
      </c>
      <c r="I41" s="115" t="s">
        <v>36</v>
      </c>
      <c r="J41" s="13"/>
      <c r="K41" s="23">
        <v>1661.8</v>
      </c>
      <c r="L41" s="23">
        <v>1940.45</v>
      </c>
      <c r="M41" s="22">
        <f t="shared" si="12"/>
        <v>-141.55999999999995</v>
      </c>
      <c r="N41" s="22">
        <f t="shared" si="13"/>
        <v>-165.29999999999995</v>
      </c>
    </row>
    <row r="42" spans="1:16" ht="9.9499999999999993" customHeight="1" x14ac:dyDescent="0.2">
      <c r="A42" s="264"/>
      <c r="B42" s="276"/>
      <c r="C42" s="191" t="s">
        <v>37</v>
      </c>
      <c r="D42" s="280"/>
      <c r="E42" s="186">
        <f>RetribLaboralesAnual_2020!E42/12</f>
        <v>82.03</v>
      </c>
      <c r="F42" s="183">
        <f>RetribLaboralesAnual_2020!F42/12</f>
        <v>247.99</v>
      </c>
      <c r="G42" s="184">
        <f t="shared" si="10"/>
        <v>1651.6399999999999</v>
      </c>
      <c r="H42" s="184">
        <f t="shared" si="11"/>
        <v>1899.6299999999999</v>
      </c>
      <c r="I42" s="185" t="s">
        <v>37</v>
      </c>
      <c r="J42" s="13"/>
      <c r="K42" s="23">
        <v>1522</v>
      </c>
      <c r="L42" s="23">
        <v>1750.51</v>
      </c>
      <c r="M42" s="22">
        <f t="shared" si="12"/>
        <v>-129.63999999999987</v>
      </c>
      <c r="N42" s="22">
        <f t="shared" si="13"/>
        <v>-149.11999999999989</v>
      </c>
    </row>
    <row r="43" spans="1:16" ht="9.9499999999999993" customHeight="1" thickBot="1" x14ac:dyDescent="0.25">
      <c r="A43" s="264"/>
      <c r="B43" s="277"/>
      <c r="C43" s="120" t="s">
        <v>35</v>
      </c>
      <c r="D43" s="281"/>
      <c r="E43" s="138">
        <f>RetribLaboralesAnual_2020!E43/12</f>
        <v>0</v>
      </c>
      <c r="F43" s="132">
        <f>RetribLaboralesAnual_2020!F43/12</f>
        <v>234.76</v>
      </c>
      <c r="G43" s="135">
        <f t="shared" si="10"/>
        <v>1569.61</v>
      </c>
      <c r="H43" s="135">
        <f t="shared" si="11"/>
        <v>1804.37</v>
      </c>
      <c r="I43" s="117" t="s">
        <v>35</v>
      </c>
      <c r="J43" s="13"/>
      <c r="K43" s="23">
        <v>1446.41</v>
      </c>
      <c r="L43" s="23">
        <v>1662.74</v>
      </c>
      <c r="M43" s="22">
        <f t="shared" si="12"/>
        <v>-123.19999999999982</v>
      </c>
      <c r="N43" s="22">
        <f t="shared" si="13"/>
        <v>-141.62999999999988</v>
      </c>
    </row>
    <row r="44" spans="1:16" ht="9.9499999999999993" customHeight="1" x14ac:dyDescent="0.2">
      <c r="A44" s="264"/>
      <c r="B44" s="236">
        <v>16</v>
      </c>
      <c r="C44" s="192" t="s">
        <v>38</v>
      </c>
      <c r="D44" s="279">
        <f>RetribLaboralesAnual_2020!D44/12</f>
        <v>1498.3099999999997</v>
      </c>
      <c r="E44" s="197">
        <f>RetribLaboralesAnual_2020!E44/12</f>
        <v>374.21999999999997</v>
      </c>
      <c r="F44" s="198">
        <f>RetribLaboralesAnual_2020!F44/12</f>
        <v>363.16</v>
      </c>
      <c r="G44" s="199">
        <f t="shared" ref="G44:G52" si="14">D$44+E44</f>
        <v>1872.5299999999997</v>
      </c>
      <c r="H44" s="199">
        <f t="shared" ref="H44:H52" si="15">D$44+E44+F44</f>
        <v>2235.6899999999996</v>
      </c>
      <c r="I44" s="200" t="s">
        <v>38</v>
      </c>
      <c r="J44" s="13"/>
      <c r="K44" s="23">
        <v>1725.5216666666665</v>
      </c>
      <c r="L44" s="23">
        <v>2060.1716666666666</v>
      </c>
      <c r="M44" s="22">
        <f t="shared" si="12"/>
        <v>-147.00833333333321</v>
      </c>
      <c r="N44" s="22">
        <f t="shared" si="13"/>
        <v>-175.51833333333298</v>
      </c>
    </row>
    <row r="45" spans="1:16" ht="9.9499999999999993" customHeight="1" x14ac:dyDescent="0.2">
      <c r="A45" s="264"/>
      <c r="B45" s="236"/>
      <c r="C45" s="119" t="s">
        <v>39</v>
      </c>
      <c r="D45" s="282"/>
      <c r="E45" s="137">
        <f>RetribLaboralesAnual_2020!E45/12</f>
        <v>270.58999999999997</v>
      </c>
      <c r="F45" s="131">
        <f>RetribLaboralesAnual_2020!F45/12</f>
        <v>315.51</v>
      </c>
      <c r="G45" s="134">
        <f t="shared" si="14"/>
        <v>1768.8999999999996</v>
      </c>
      <c r="H45" s="134">
        <f t="shared" si="15"/>
        <v>2084.41</v>
      </c>
      <c r="I45" s="115" t="s">
        <v>39</v>
      </c>
      <c r="J45" s="13"/>
      <c r="K45" s="23">
        <v>1630.03</v>
      </c>
      <c r="L45" s="23">
        <v>1920.77</v>
      </c>
      <c r="M45" s="22">
        <f t="shared" si="12"/>
        <v>-138.86999999999966</v>
      </c>
      <c r="N45" s="22">
        <f t="shared" si="13"/>
        <v>-163.63999999999987</v>
      </c>
    </row>
    <row r="46" spans="1:16" ht="9.9499999999999993" customHeight="1" x14ac:dyDescent="0.2">
      <c r="A46" s="264"/>
      <c r="B46" s="236"/>
      <c r="C46" s="191" t="s">
        <v>40</v>
      </c>
      <c r="D46" s="282"/>
      <c r="E46" s="186">
        <f>RetribLaboralesAnual_2020!E46/12</f>
        <v>171.75</v>
      </c>
      <c r="F46" s="183">
        <f>RetribLaboralesAnual_2020!F46/12</f>
        <v>266.46999999999997</v>
      </c>
      <c r="G46" s="184">
        <f t="shared" si="14"/>
        <v>1670.0599999999997</v>
      </c>
      <c r="H46" s="184">
        <f t="shared" si="15"/>
        <v>1936.5299999999997</v>
      </c>
      <c r="I46" s="185" t="s">
        <v>40</v>
      </c>
      <c r="J46" s="13"/>
      <c r="K46" s="23">
        <v>1538.9416666666666</v>
      </c>
      <c r="L46" s="23">
        <v>1784.4916666666663</v>
      </c>
      <c r="M46" s="22">
        <f t="shared" si="12"/>
        <v>-131.11833333333311</v>
      </c>
      <c r="N46" s="22">
        <f t="shared" si="13"/>
        <v>-152.03833333333341</v>
      </c>
    </row>
    <row r="47" spans="1:16" ht="9.9499999999999993" customHeight="1" x14ac:dyDescent="0.2">
      <c r="A47" s="264"/>
      <c r="B47" s="236"/>
      <c r="C47" s="119" t="s">
        <v>41</v>
      </c>
      <c r="D47" s="282"/>
      <c r="E47" s="137">
        <f>RetribLaboralesAnual_2020!E47/12</f>
        <v>127.46</v>
      </c>
      <c r="F47" s="131">
        <f>RetribLaboralesAnual_2020!F47/12</f>
        <v>250.64999999999998</v>
      </c>
      <c r="G47" s="134">
        <f t="shared" si="14"/>
        <v>1625.7699999999998</v>
      </c>
      <c r="H47" s="134">
        <f t="shared" si="15"/>
        <v>1876.4199999999996</v>
      </c>
      <c r="I47" s="115" t="s">
        <v>41</v>
      </c>
      <c r="J47" s="13"/>
      <c r="K47" s="23">
        <v>1498.13</v>
      </c>
      <c r="L47" s="23">
        <v>1729.1</v>
      </c>
      <c r="M47" s="22">
        <f t="shared" si="12"/>
        <v>-127.63999999999965</v>
      </c>
      <c r="N47" s="22">
        <f t="shared" si="13"/>
        <v>-147.31999999999971</v>
      </c>
    </row>
    <row r="48" spans="1:16" ht="9.9499999999999993" customHeight="1" x14ac:dyDescent="0.2">
      <c r="A48" s="264"/>
      <c r="B48" s="236"/>
      <c r="C48" s="191" t="s">
        <v>42</v>
      </c>
      <c r="D48" s="282"/>
      <c r="E48" s="186">
        <f>RetribLaboralesAnual_2020!E48/12</f>
        <v>316.94</v>
      </c>
      <c r="F48" s="183">
        <f>RetribLaboralesAnual_2020!F48/12</f>
        <v>302.39</v>
      </c>
      <c r="G48" s="184">
        <f t="shared" si="14"/>
        <v>1815.2499999999998</v>
      </c>
      <c r="H48" s="184">
        <f t="shared" si="15"/>
        <v>2117.64</v>
      </c>
      <c r="I48" s="185" t="s">
        <v>42</v>
      </c>
      <c r="J48" s="13"/>
      <c r="K48" s="23">
        <v>1672.74</v>
      </c>
      <c r="L48" s="23">
        <v>1951.39</v>
      </c>
      <c r="M48" s="22">
        <f t="shared" si="12"/>
        <v>-142.50999999999976</v>
      </c>
      <c r="N48" s="22">
        <f t="shared" si="13"/>
        <v>-166.24999999999977</v>
      </c>
    </row>
    <row r="49" spans="1:16" ht="9.9499999999999993" customHeight="1" x14ac:dyDescent="0.2">
      <c r="A49" s="264"/>
      <c r="B49" s="236"/>
      <c r="C49" s="119" t="s">
        <v>43</v>
      </c>
      <c r="D49" s="282"/>
      <c r="E49" s="137">
        <f>RetribLaboralesAnual_2020!E49/12</f>
        <v>165.23</v>
      </c>
      <c r="F49" s="131">
        <f>RetribLaboralesAnual_2020!F49/12</f>
        <v>247.99</v>
      </c>
      <c r="G49" s="134">
        <f t="shared" si="14"/>
        <v>1663.5399999999997</v>
      </c>
      <c r="H49" s="134">
        <f t="shared" si="15"/>
        <v>1911.5299999999997</v>
      </c>
      <c r="I49" s="115" t="s">
        <v>43</v>
      </c>
      <c r="J49" s="13"/>
      <c r="K49" s="23">
        <v>1532.94</v>
      </c>
      <c r="L49" s="23">
        <v>1761.45</v>
      </c>
      <c r="M49" s="22">
        <f t="shared" si="12"/>
        <v>-130.59999999999968</v>
      </c>
      <c r="N49" s="22">
        <f t="shared" si="13"/>
        <v>-150.0799999999997</v>
      </c>
    </row>
    <row r="50" spans="1:16" ht="9.9499999999999993" customHeight="1" x14ac:dyDescent="0.2">
      <c r="A50" s="264"/>
      <c r="B50" s="236"/>
      <c r="C50" s="191" t="s">
        <v>44</v>
      </c>
      <c r="D50" s="282"/>
      <c r="E50" s="186">
        <f>RetribLaboralesAnual_2020!E50/12</f>
        <v>83.21</v>
      </c>
      <c r="F50" s="183">
        <f>RetribLaboralesAnual_2020!F50/12</f>
        <v>234.76</v>
      </c>
      <c r="G50" s="184">
        <f t="shared" si="14"/>
        <v>1581.5199999999998</v>
      </c>
      <c r="H50" s="184">
        <f t="shared" si="15"/>
        <v>1816.2799999999997</v>
      </c>
      <c r="I50" s="185" t="s">
        <v>44</v>
      </c>
      <c r="J50" s="13"/>
      <c r="K50" s="23">
        <v>1457.3566666666666</v>
      </c>
      <c r="L50" s="23">
        <v>1673.6866666666665</v>
      </c>
      <c r="M50" s="22">
        <f t="shared" si="12"/>
        <v>-124.16333333333318</v>
      </c>
      <c r="N50" s="22">
        <f t="shared" si="13"/>
        <v>-142.59333333333325</v>
      </c>
    </row>
    <row r="51" spans="1:16" ht="9.9499999999999993" customHeight="1" x14ac:dyDescent="0.2">
      <c r="A51" s="264"/>
      <c r="B51" s="236"/>
      <c r="C51" s="119" t="s">
        <v>45</v>
      </c>
      <c r="D51" s="282"/>
      <c r="E51" s="137">
        <f>RetribLaboralesAnual_2020!E51/12</f>
        <v>41.57</v>
      </c>
      <c r="F51" s="131">
        <f>RetribLaboralesAnual_2020!F51/12</f>
        <v>224.68999999999997</v>
      </c>
      <c r="G51" s="134">
        <f t="shared" si="14"/>
        <v>1539.8799999999997</v>
      </c>
      <c r="H51" s="134">
        <f t="shared" si="15"/>
        <v>1764.5699999999997</v>
      </c>
      <c r="I51" s="115" t="s">
        <v>45</v>
      </c>
      <c r="J51" s="13"/>
      <c r="K51" s="23">
        <v>1418.9933333333331</v>
      </c>
      <c r="L51" s="23">
        <v>1626.0333333333331</v>
      </c>
      <c r="M51" s="22">
        <f t="shared" si="12"/>
        <v>-120.88666666666654</v>
      </c>
      <c r="N51" s="22">
        <f t="shared" si="13"/>
        <v>-138.53666666666663</v>
      </c>
    </row>
    <row r="52" spans="1:16" ht="9.9499999999999993" customHeight="1" thickBot="1" x14ac:dyDescent="0.25">
      <c r="A52" s="265"/>
      <c r="B52" s="237"/>
      <c r="C52" s="193" t="s">
        <v>46</v>
      </c>
      <c r="D52" s="283"/>
      <c r="E52" s="187">
        <f>RetribLaboralesAnual_2020!E52/12</f>
        <v>0</v>
      </c>
      <c r="F52" s="188">
        <f>RetribLaboralesAnual_2020!F52/12</f>
        <v>214.59</v>
      </c>
      <c r="G52" s="189">
        <f t="shared" si="14"/>
        <v>1498.3099999999997</v>
      </c>
      <c r="H52" s="189">
        <f t="shared" si="15"/>
        <v>1712.8999999999996</v>
      </c>
      <c r="I52" s="190" t="s">
        <v>46</v>
      </c>
      <c r="J52" s="13"/>
      <c r="K52" s="23">
        <v>1380.69</v>
      </c>
      <c r="L52" s="23">
        <v>1578.43</v>
      </c>
      <c r="M52" s="22">
        <f t="shared" si="12"/>
        <v>-117.61999999999966</v>
      </c>
      <c r="N52" s="22">
        <f t="shared" si="13"/>
        <v>-134.46999999999957</v>
      </c>
    </row>
    <row r="53" spans="1:16" s="5" customFormat="1" ht="9.9499999999999993" customHeight="1" thickBot="1" x14ac:dyDescent="0.25">
      <c r="A53" s="24"/>
      <c r="B53" s="25"/>
      <c r="C53" s="48"/>
      <c r="D53" s="27"/>
      <c r="E53" s="9"/>
      <c r="F53" s="9"/>
      <c r="G53" s="59"/>
      <c r="H53" s="59"/>
      <c r="I53" s="48"/>
      <c r="J53" s="29"/>
      <c r="K53" s="31"/>
      <c r="L53" s="31"/>
      <c r="M53" s="22"/>
      <c r="N53" s="22"/>
      <c r="P53" s="142"/>
    </row>
    <row r="54" spans="1:16" ht="9.9499999999999993" customHeight="1" thickBot="1" x14ac:dyDescent="0.25">
      <c r="A54" s="227" t="s">
        <v>5</v>
      </c>
      <c r="B54" s="97" t="s">
        <v>4</v>
      </c>
      <c r="C54" s="121" t="s">
        <v>47</v>
      </c>
      <c r="D54" s="126">
        <f>RetribLaboralesAnual_2020!D54/12</f>
        <v>1626.54</v>
      </c>
      <c r="E54" s="139">
        <f>RetribLaboralesAnual_2020!E54/12</f>
        <v>0</v>
      </c>
      <c r="F54" s="140">
        <f>RetribLaboralesAnual_2020!F54/12</f>
        <v>302.34999999999997</v>
      </c>
      <c r="G54" s="141">
        <f>D$54+E54</f>
        <v>1626.54</v>
      </c>
      <c r="H54" s="141">
        <f>D$54+E54+F54</f>
        <v>1928.8899999999999</v>
      </c>
      <c r="I54" s="125" t="s">
        <v>47</v>
      </c>
      <c r="J54" s="13"/>
      <c r="K54" s="23">
        <v>1498.86</v>
      </c>
      <c r="L54" s="23">
        <v>1777.48</v>
      </c>
      <c r="M54" s="22">
        <f t="shared" ref="M54:M69" si="16">K54-G54</f>
        <v>-127.68000000000006</v>
      </c>
      <c r="N54" s="22">
        <f t="shared" ref="N54:N69" si="17">L54-H54</f>
        <v>-151.40999999999985</v>
      </c>
    </row>
    <row r="55" spans="1:16" ht="9.9499999999999993" customHeight="1" x14ac:dyDescent="0.2">
      <c r="A55" s="228"/>
      <c r="B55" s="274">
        <v>18</v>
      </c>
      <c r="C55" s="194" t="s">
        <v>36</v>
      </c>
      <c r="D55" s="279">
        <f>RetribLaboralesAnual_2020!D55/12</f>
        <v>1423.01</v>
      </c>
      <c r="E55" s="197">
        <f>RetribLaboralesAnual_2020!E55/12</f>
        <v>237.47</v>
      </c>
      <c r="F55" s="198">
        <f>RetribLaboralesAnual_2020!F55/12</f>
        <v>302.34999999999997</v>
      </c>
      <c r="G55" s="199">
        <f>D$55+E55</f>
        <v>1660.48</v>
      </c>
      <c r="H55" s="199">
        <f>D$55+E55+F55</f>
        <v>1962.83</v>
      </c>
      <c r="I55" s="200" t="s">
        <v>36</v>
      </c>
      <c r="J55" s="13"/>
      <c r="K55" s="23">
        <v>1530.12</v>
      </c>
      <c r="L55" s="23">
        <v>1808.74</v>
      </c>
      <c r="M55" s="22">
        <f t="shared" si="16"/>
        <v>-130.36000000000013</v>
      </c>
      <c r="N55" s="22">
        <f t="shared" si="17"/>
        <v>-154.08999999999992</v>
      </c>
    </row>
    <row r="56" spans="1:16" ht="9.9499999999999993" customHeight="1" x14ac:dyDescent="0.2">
      <c r="A56" s="228"/>
      <c r="B56" s="278"/>
      <c r="C56" s="122" t="s">
        <v>37</v>
      </c>
      <c r="D56" s="282"/>
      <c r="E56" s="137">
        <f>RetribLaboralesAnual_2020!E56/12</f>
        <v>85.759999999999991</v>
      </c>
      <c r="F56" s="131">
        <f>RetribLaboralesAnual_2020!F56/12</f>
        <v>248</v>
      </c>
      <c r="G56" s="134">
        <f>D$55+E56</f>
        <v>1508.77</v>
      </c>
      <c r="H56" s="134">
        <f>D$55+E56+F56</f>
        <v>1756.77</v>
      </c>
      <c r="I56" s="115" t="s">
        <v>37</v>
      </c>
      <c r="J56" s="13"/>
      <c r="K56" s="23">
        <v>1390.32</v>
      </c>
      <c r="L56" s="23">
        <v>1618.84</v>
      </c>
      <c r="M56" s="22">
        <f t="shared" si="16"/>
        <v>-118.45000000000005</v>
      </c>
      <c r="N56" s="22">
        <f t="shared" si="17"/>
        <v>-137.93000000000006</v>
      </c>
    </row>
    <row r="57" spans="1:16" ht="9.9499999999999993" customHeight="1" thickBot="1" x14ac:dyDescent="0.25">
      <c r="A57" s="228"/>
      <c r="B57" s="275"/>
      <c r="C57" s="195" t="s">
        <v>35</v>
      </c>
      <c r="D57" s="283"/>
      <c r="E57" s="187">
        <f>RetribLaboralesAnual_2020!E57/12</f>
        <v>0</v>
      </c>
      <c r="F57" s="188">
        <f>RetribLaboralesAnual_2020!F57/12</f>
        <v>238.48</v>
      </c>
      <c r="G57" s="189">
        <f>D$55+E57</f>
        <v>1423.01</v>
      </c>
      <c r="H57" s="189">
        <f>D$55+E57+F57</f>
        <v>1661.49</v>
      </c>
      <c r="I57" s="190" t="s">
        <v>35</v>
      </c>
      <c r="J57" s="13"/>
      <c r="K57" s="23">
        <v>1311.3</v>
      </c>
      <c r="L57" s="23">
        <v>1531.06</v>
      </c>
      <c r="M57" s="22">
        <f t="shared" si="16"/>
        <v>-111.71000000000004</v>
      </c>
      <c r="N57" s="22">
        <f t="shared" si="17"/>
        <v>-130.43000000000006</v>
      </c>
    </row>
    <row r="58" spans="1:16" ht="9.9499999999999993" customHeight="1" x14ac:dyDescent="0.2">
      <c r="A58" s="228"/>
      <c r="B58" s="274">
        <v>16</v>
      </c>
      <c r="C58" s="123" t="s">
        <v>42</v>
      </c>
      <c r="D58" s="279">
        <f>RetribLaboralesAnual_2020!D58/12</f>
        <v>1351.72</v>
      </c>
      <c r="E58" s="136">
        <f>RetribLaboralesAnual_2020!E58/12</f>
        <v>320.64</v>
      </c>
      <c r="F58" s="130">
        <f>RetribLaboralesAnual_2020!F58/12</f>
        <v>302.34999999999997</v>
      </c>
      <c r="G58" s="133">
        <f>D$58+E58</f>
        <v>1672.3600000000001</v>
      </c>
      <c r="H58" s="133">
        <f>D$58+E58+F58</f>
        <v>1974.71</v>
      </c>
      <c r="I58" s="114" t="s">
        <v>42</v>
      </c>
      <c r="J58" s="13"/>
      <c r="K58" s="23">
        <v>1541.07</v>
      </c>
      <c r="L58" s="23">
        <v>1819.69</v>
      </c>
      <c r="M58" s="22">
        <f t="shared" si="16"/>
        <v>-131.29000000000019</v>
      </c>
      <c r="N58" s="22">
        <f t="shared" si="17"/>
        <v>-155.01999999999998</v>
      </c>
    </row>
    <row r="59" spans="1:16" ht="9.9499999999999993" customHeight="1" x14ac:dyDescent="0.2">
      <c r="A59" s="228"/>
      <c r="B59" s="278"/>
      <c r="C59" s="196" t="s">
        <v>43</v>
      </c>
      <c r="D59" s="282"/>
      <c r="E59" s="186">
        <f>RetribLaboralesAnual_2020!E59/12</f>
        <v>168.94</v>
      </c>
      <c r="F59" s="183">
        <f>RetribLaboralesAnual_2020!F59/12</f>
        <v>248</v>
      </c>
      <c r="G59" s="184">
        <f>D$58+E59</f>
        <v>1520.66</v>
      </c>
      <c r="H59" s="184">
        <f>D$58+E59+F59</f>
        <v>1768.66</v>
      </c>
      <c r="I59" s="185" t="s">
        <v>43</v>
      </c>
      <c r="J59" s="13"/>
      <c r="K59" s="23">
        <v>1401.27</v>
      </c>
      <c r="L59" s="23">
        <v>1629.79</v>
      </c>
      <c r="M59" s="22">
        <f t="shared" si="16"/>
        <v>-119.3900000000001</v>
      </c>
      <c r="N59" s="22">
        <f t="shared" si="17"/>
        <v>-138.87000000000012</v>
      </c>
    </row>
    <row r="60" spans="1:16" ht="9.9499999999999993" customHeight="1" x14ac:dyDescent="0.2">
      <c r="A60" s="228"/>
      <c r="B60" s="278"/>
      <c r="C60" s="122" t="s">
        <v>44</v>
      </c>
      <c r="D60" s="282"/>
      <c r="E60" s="137">
        <f>RetribLaboralesAnual_2020!E60/12</f>
        <v>83.2</v>
      </c>
      <c r="F60" s="131">
        <f>RetribLaboralesAnual_2020!F60/12</f>
        <v>238.48</v>
      </c>
      <c r="G60" s="134">
        <f>D$58+E60</f>
        <v>1434.92</v>
      </c>
      <c r="H60" s="134">
        <f>D$58+E60+F60</f>
        <v>1673.4</v>
      </c>
      <c r="I60" s="115" t="s">
        <v>44</v>
      </c>
      <c r="J60" s="13"/>
      <c r="K60" s="23">
        <v>1322.2566666666667</v>
      </c>
      <c r="L60" s="23">
        <v>1542.0166666666664</v>
      </c>
      <c r="M60" s="22">
        <f t="shared" si="16"/>
        <v>-112.66333333333341</v>
      </c>
      <c r="N60" s="22">
        <f t="shared" si="17"/>
        <v>-131.38333333333367</v>
      </c>
    </row>
    <row r="61" spans="1:16" ht="9.9499999999999993" customHeight="1" x14ac:dyDescent="0.2">
      <c r="A61" s="228"/>
      <c r="B61" s="278"/>
      <c r="C61" s="196" t="s">
        <v>45</v>
      </c>
      <c r="D61" s="282"/>
      <c r="E61" s="186">
        <f>RetribLaboralesAnual_2020!E61/12</f>
        <v>41.57</v>
      </c>
      <c r="F61" s="183">
        <f>RetribLaboralesAnual_2020!F61/12</f>
        <v>228.39999999999998</v>
      </c>
      <c r="G61" s="184">
        <f>D$58+E61</f>
        <v>1393.29</v>
      </c>
      <c r="H61" s="184">
        <f>D$58+E61+F61</f>
        <v>1621.69</v>
      </c>
      <c r="I61" s="185" t="s">
        <v>45</v>
      </c>
      <c r="J61" s="13"/>
      <c r="K61" s="23">
        <v>1283.9033333333332</v>
      </c>
      <c r="L61" s="23">
        <v>1494.3633333333332</v>
      </c>
      <c r="M61" s="22">
        <f t="shared" si="16"/>
        <v>-109.38666666666677</v>
      </c>
      <c r="N61" s="22">
        <f t="shared" si="17"/>
        <v>-127.32666666666682</v>
      </c>
    </row>
    <row r="62" spans="1:16" ht="9.9499999999999993" customHeight="1" thickBot="1" x14ac:dyDescent="0.25">
      <c r="A62" s="228"/>
      <c r="B62" s="275"/>
      <c r="C62" s="124" t="s">
        <v>46</v>
      </c>
      <c r="D62" s="283"/>
      <c r="E62" s="138">
        <f>RetribLaboralesAnual_2020!E62/12</f>
        <v>0</v>
      </c>
      <c r="F62" s="132">
        <f>RetribLaboralesAnual_2020!F62/12</f>
        <v>218.26999999999998</v>
      </c>
      <c r="G62" s="135">
        <f>D$58+E62</f>
        <v>1351.72</v>
      </c>
      <c r="H62" s="135">
        <f>D$58+E62+F62</f>
        <v>1569.99</v>
      </c>
      <c r="I62" s="117" t="s">
        <v>46</v>
      </c>
      <c r="J62" s="13"/>
      <c r="K62" s="23">
        <v>1245.5999999999999</v>
      </c>
      <c r="L62" s="23">
        <v>1446.73</v>
      </c>
      <c r="M62" s="22">
        <f t="shared" si="16"/>
        <v>-106.12000000000012</v>
      </c>
      <c r="N62" s="22">
        <f t="shared" si="17"/>
        <v>-123.25999999999999</v>
      </c>
    </row>
    <row r="63" spans="1:16" ht="9.9499999999999993" customHeight="1" x14ac:dyDescent="0.2">
      <c r="A63" s="228"/>
      <c r="B63" s="235">
        <v>14</v>
      </c>
      <c r="C63" s="192" t="s">
        <v>48</v>
      </c>
      <c r="D63" s="279">
        <f>RetribLaboralesAnual_2020!D63/12</f>
        <v>1300.6600000000001</v>
      </c>
      <c r="E63" s="197">
        <f>RetribLaboralesAnual_2020!E63/12</f>
        <v>380.21</v>
      </c>
      <c r="F63" s="198">
        <f>RetribLaboralesAnual_2020!F63/12</f>
        <v>302.34999999999997</v>
      </c>
      <c r="G63" s="199">
        <f t="shared" ref="G63:G69" si="18">D$63+E63</f>
        <v>1680.8700000000001</v>
      </c>
      <c r="H63" s="199">
        <f t="shared" ref="H63:H69" si="19">D$63+E63+F63</f>
        <v>1983.22</v>
      </c>
      <c r="I63" s="200" t="s">
        <v>48</v>
      </c>
      <c r="J63" s="13"/>
      <c r="K63" s="23">
        <v>1548.91</v>
      </c>
      <c r="L63" s="23">
        <v>1827.53</v>
      </c>
      <c r="M63" s="22">
        <f t="shared" si="16"/>
        <v>-131.96000000000004</v>
      </c>
      <c r="N63" s="22">
        <f t="shared" si="17"/>
        <v>-155.69000000000005</v>
      </c>
    </row>
    <row r="64" spans="1:16" ht="9.9499999999999993" customHeight="1" x14ac:dyDescent="0.2">
      <c r="A64" s="228"/>
      <c r="B64" s="236"/>
      <c r="C64" s="119" t="s">
        <v>49</v>
      </c>
      <c r="D64" s="282"/>
      <c r="E64" s="137">
        <f>RetribLaboralesAnual_2020!E64/12</f>
        <v>228.5</v>
      </c>
      <c r="F64" s="131">
        <f>RetribLaboralesAnual_2020!F64/12</f>
        <v>248</v>
      </c>
      <c r="G64" s="134">
        <f t="shared" si="18"/>
        <v>1529.16</v>
      </c>
      <c r="H64" s="134">
        <f t="shared" si="19"/>
        <v>1777.16</v>
      </c>
      <c r="I64" s="115" t="s">
        <v>49</v>
      </c>
      <c r="J64" s="13"/>
      <c r="K64" s="23">
        <v>1409.11</v>
      </c>
      <c r="L64" s="23">
        <v>1637.63</v>
      </c>
      <c r="M64" s="22">
        <f t="shared" si="16"/>
        <v>-120.05000000000018</v>
      </c>
      <c r="N64" s="22">
        <f t="shared" si="17"/>
        <v>-139.52999999999997</v>
      </c>
    </row>
    <row r="65" spans="1:16" ht="9.9499999999999993" customHeight="1" x14ac:dyDescent="0.2">
      <c r="A65" s="228"/>
      <c r="B65" s="236"/>
      <c r="C65" s="191" t="s">
        <v>50</v>
      </c>
      <c r="D65" s="282"/>
      <c r="E65" s="186">
        <f>RetribLaboralesAnual_2020!E65/12</f>
        <v>142.75</v>
      </c>
      <c r="F65" s="183">
        <f>RetribLaboralesAnual_2020!F65/12</f>
        <v>238.48</v>
      </c>
      <c r="G65" s="184">
        <f t="shared" si="18"/>
        <v>1443.41</v>
      </c>
      <c r="H65" s="184">
        <f t="shared" si="19"/>
        <v>1681.89</v>
      </c>
      <c r="I65" s="185" t="s">
        <v>50</v>
      </c>
      <c r="J65" s="13"/>
      <c r="K65" s="23">
        <v>1330.0933333333332</v>
      </c>
      <c r="L65" s="23">
        <v>1549.8533333333332</v>
      </c>
      <c r="M65" s="22">
        <f t="shared" si="16"/>
        <v>-113.31666666666683</v>
      </c>
      <c r="N65" s="22">
        <f t="shared" si="17"/>
        <v>-132.03666666666686</v>
      </c>
    </row>
    <row r="66" spans="1:16" ht="9.9499999999999993" customHeight="1" x14ac:dyDescent="0.2">
      <c r="A66" s="228"/>
      <c r="B66" s="236"/>
      <c r="C66" s="119" t="s">
        <v>51</v>
      </c>
      <c r="D66" s="282"/>
      <c r="E66" s="137">
        <f>RetribLaboralesAnual_2020!E66/12</f>
        <v>101.14</v>
      </c>
      <c r="F66" s="131">
        <f>RetribLaboralesAnual_2020!F66/12</f>
        <v>228.39999999999998</v>
      </c>
      <c r="G66" s="134">
        <f t="shared" si="18"/>
        <v>1401.8000000000002</v>
      </c>
      <c r="H66" s="134">
        <f t="shared" si="19"/>
        <v>1630.2000000000003</v>
      </c>
      <c r="I66" s="115" t="s">
        <v>51</v>
      </c>
      <c r="J66" s="13"/>
      <c r="K66" s="23">
        <v>1291.74</v>
      </c>
      <c r="L66" s="23">
        <v>1502.2</v>
      </c>
      <c r="M66" s="22">
        <f t="shared" si="16"/>
        <v>-110.06000000000017</v>
      </c>
      <c r="N66" s="22">
        <f t="shared" si="17"/>
        <v>-128.00000000000023</v>
      </c>
    </row>
    <row r="67" spans="1:16" ht="9.9499999999999993" customHeight="1" x14ac:dyDescent="0.2">
      <c r="A67" s="228"/>
      <c r="B67" s="236"/>
      <c r="C67" s="191" t="s">
        <v>52</v>
      </c>
      <c r="D67" s="282"/>
      <c r="E67" s="186">
        <f>RetribLaboralesAnual_2020!E67/12</f>
        <v>59.569999999999993</v>
      </c>
      <c r="F67" s="183">
        <f>RetribLaboralesAnual_2020!F67/12</f>
        <v>218.26999999999998</v>
      </c>
      <c r="G67" s="184">
        <f t="shared" si="18"/>
        <v>1360.23</v>
      </c>
      <c r="H67" s="184">
        <f t="shared" si="19"/>
        <v>1578.5</v>
      </c>
      <c r="I67" s="185" t="s">
        <v>52</v>
      </c>
      <c r="J67" s="13"/>
      <c r="K67" s="23">
        <v>1253.4366666666667</v>
      </c>
      <c r="L67" s="23">
        <v>1454.5666666666666</v>
      </c>
      <c r="M67" s="22">
        <f t="shared" si="16"/>
        <v>-106.79333333333329</v>
      </c>
      <c r="N67" s="22">
        <f t="shared" si="17"/>
        <v>-123.93333333333339</v>
      </c>
    </row>
    <row r="68" spans="1:16" ht="9.9499999999999993" customHeight="1" x14ac:dyDescent="0.2">
      <c r="A68" s="228"/>
      <c r="B68" s="236"/>
      <c r="C68" s="119" t="s">
        <v>53</v>
      </c>
      <c r="D68" s="282"/>
      <c r="E68" s="137">
        <f>RetribLaboralesAnual_2020!E68/12</f>
        <v>29.74</v>
      </c>
      <c r="F68" s="131">
        <f>RetribLaboralesAnual_2020!F68/12</f>
        <v>179.89</v>
      </c>
      <c r="G68" s="134">
        <f t="shared" si="18"/>
        <v>1330.4</v>
      </c>
      <c r="H68" s="134">
        <f t="shared" si="19"/>
        <v>1510.29</v>
      </c>
      <c r="I68" s="115" t="s">
        <v>53</v>
      </c>
      <c r="J68" s="13"/>
      <c r="K68" s="23">
        <v>1225.9483333333333</v>
      </c>
      <c r="L68" s="23">
        <v>1391.7083333333333</v>
      </c>
      <c r="M68" s="22">
        <f t="shared" si="16"/>
        <v>-104.45166666666682</v>
      </c>
      <c r="N68" s="22">
        <f t="shared" si="17"/>
        <v>-118.58166666666671</v>
      </c>
    </row>
    <row r="69" spans="1:16" ht="9.9499999999999993" customHeight="1" thickBot="1" x14ac:dyDescent="0.25">
      <c r="A69" s="229"/>
      <c r="B69" s="237"/>
      <c r="C69" s="193" t="s">
        <v>54</v>
      </c>
      <c r="D69" s="283"/>
      <c r="E69" s="187">
        <f>RetribLaboralesAnual_2020!E69/12</f>
        <v>0</v>
      </c>
      <c r="F69" s="188">
        <f>RetribLaboralesAnual_2020!F69/12</f>
        <v>141.44999999999999</v>
      </c>
      <c r="G69" s="189">
        <f t="shared" si="18"/>
        <v>1300.6600000000001</v>
      </c>
      <c r="H69" s="189">
        <f t="shared" si="19"/>
        <v>1442.1100000000001</v>
      </c>
      <c r="I69" s="190" t="s">
        <v>54</v>
      </c>
      <c r="J69" s="13"/>
      <c r="K69" s="23">
        <v>1198.55</v>
      </c>
      <c r="L69" s="23">
        <v>1328.89</v>
      </c>
      <c r="M69" s="22">
        <f t="shared" si="16"/>
        <v>-102.11000000000013</v>
      </c>
      <c r="N69" s="22">
        <f t="shared" si="17"/>
        <v>-113.22000000000003</v>
      </c>
    </row>
    <row r="70" spans="1:16" s="5" customFormat="1" ht="9.9499999999999993" customHeight="1" thickBot="1" x14ac:dyDescent="0.25">
      <c r="A70" s="24"/>
      <c r="B70" s="25"/>
      <c r="C70" s="48"/>
      <c r="D70" s="27"/>
      <c r="E70" s="9"/>
      <c r="F70" s="9"/>
      <c r="G70" s="59"/>
      <c r="H70" s="59"/>
      <c r="I70" s="48"/>
      <c r="J70" s="29"/>
      <c r="K70" s="31"/>
      <c r="L70" s="31"/>
      <c r="M70" s="22"/>
      <c r="N70" s="22"/>
      <c r="P70" s="142"/>
    </row>
    <row r="71" spans="1:16" ht="9.9499999999999993" customHeight="1" thickBot="1" x14ac:dyDescent="0.25">
      <c r="A71" s="227" t="s">
        <v>6</v>
      </c>
      <c r="B71" s="97">
        <v>14</v>
      </c>
      <c r="C71" s="121" t="s">
        <v>54</v>
      </c>
      <c r="D71" s="126">
        <f>RetribLaboralesAnual_2020!D71/12</f>
        <v>1228.1400000000001</v>
      </c>
      <c r="E71" s="139">
        <f>RetribLaboralesAnual_2020!E71/12</f>
        <v>0</v>
      </c>
      <c r="F71" s="140">
        <f>RetribLaboralesAnual_2020!F71/12</f>
        <v>138.17999999999998</v>
      </c>
      <c r="G71" s="141">
        <f>D$71+E71</f>
        <v>1228.1400000000001</v>
      </c>
      <c r="H71" s="141">
        <f>D$71+E71+F71</f>
        <v>1366.3200000000002</v>
      </c>
      <c r="I71" s="125" t="s">
        <v>54</v>
      </c>
      <c r="J71" s="13"/>
      <c r="K71" s="23">
        <v>1131.72</v>
      </c>
      <c r="L71" s="23">
        <v>1259.06</v>
      </c>
      <c r="M71" s="22">
        <f t="shared" ref="M71:N76" si="20">K71-G71</f>
        <v>-96.420000000000073</v>
      </c>
      <c r="N71" s="22">
        <f t="shared" si="20"/>
        <v>-107.26000000000022</v>
      </c>
    </row>
    <row r="72" spans="1:16" ht="9.9499999999999993" customHeight="1" x14ac:dyDescent="0.2">
      <c r="A72" s="228"/>
      <c r="B72" s="274">
        <v>13</v>
      </c>
      <c r="C72" s="194" t="s">
        <v>55</v>
      </c>
      <c r="D72" s="279">
        <f>RetribLaboralesAnual_2020!D72/12</f>
        <v>1192.05</v>
      </c>
      <c r="E72" s="197">
        <f>RetribLaboralesAnual_2020!E72/12</f>
        <v>42.1</v>
      </c>
      <c r="F72" s="198">
        <f>RetribLaboralesAnual_2020!F72/12</f>
        <v>138.17999999999998</v>
      </c>
      <c r="G72" s="199">
        <f>D$72+E72</f>
        <v>1234.1499999999999</v>
      </c>
      <c r="H72" s="199">
        <f>D$72+E72+F72</f>
        <v>1372.33</v>
      </c>
      <c r="I72" s="200" t="s">
        <v>55</v>
      </c>
      <c r="J72" s="13"/>
      <c r="K72" s="23">
        <v>1137.2566666666667</v>
      </c>
      <c r="L72" s="23">
        <v>1264.5966666666668</v>
      </c>
      <c r="M72" s="22">
        <f t="shared" si="20"/>
        <v>-96.893333333333203</v>
      </c>
      <c r="N72" s="22">
        <f t="shared" si="20"/>
        <v>-107.73333333333312</v>
      </c>
    </row>
    <row r="73" spans="1:16" ht="9.9499999999999993" customHeight="1" thickBot="1" x14ac:dyDescent="0.25">
      <c r="A73" s="228"/>
      <c r="B73" s="275"/>
      <c r="C73" s="124" t="s">
        <v>56</v>
      </c>
      <c r="D73" s="283"/>
      <c r="E73" s="138">
        <f>RetribLaboralesAnual_2020!E73/12</f>
        <v>0</v>
      </c>
      <c r="F73" s="132">
        <f>RetribLaboralesAnual_2020!F73/12</f>
        <v>138.04</v>
      </c>
      <c r="G73" s="135">
        <f>D$72+E73</f>
        <v>1192.05</v>
      </c>
      <c r="H73" s="135">
        <f>D$72+E73+F73</f>
        <v>1330.09</v>
      </c>
      <c r="I73" s="117" t="s">
        <v>56</v>
      </c>
      <c r="J73" s="13"/>
      <c r="K73" s="23">
        <v>1098.47</v>
      </c>
      <c r="L73" s="23">
        <v>1225.67</v>
      </c>
      <c r="M73" s="22">
        <f t="shared" si="20"/>
        <v>-93.579999999999927</v>
      </c>
      <c r="N73" s="22">
        <f t="shared" si="20"/>
        <v>-104.41999999999985</v>
      </c>
    </row>
    <row r="74" spans="1:16" ht="9.9499999999999993" customHeight="1" x14ac:dyDescent="0.2">
      <c r="A74" s="228"/>
      <c r="B74" s="235">
        <v>12</v>
      </c>
      <c r="C74" s="192" t="s">
        <v>57</v>
      </c>
      <c r="D74" s="279">
        <f>RetribLaboralesAnual_2020!D74/12</f>
        <v>1155.9399999999998</v>
      </c>
      <c r="E74" s="197">
        <f>RetribLaboralesAnual_2020!E74/12</f>
        <v>84.22</v>
      </c>
      <c r="F74" s="198">
        <f>RetribLaboralesAnual_2020!F74/12</f>
        <v>138.17999999999998</v>
      </c>
      <c r="G74" s="199">
        <f>D$74+E74</f>
        <v>1240.1599999999999</v>
      </c>
      <c r="H74" s="199">
        <f>D$74+E74+F74</f>
        <v>1378.34</v>
      </c>
      <c r="I74" s="200" t="s">
        <v>57</v>
      </c>
      <c r="J74" s="13"/>
      <c r="K74" s="23">
        <v>1142.8</v>
      </c>
      <c r="L74" s="23">
        <v>1270.1400000000001</v>
      </c>
      <c r="M74" s="22">
        <f t="shared" si="20"/>
        <v>-97.3599999999999</v>
      </c>
      <c r="N74" s="22">
        <f t="shared" si="20"/>
        <v>-108.19999999999982</v>
      </c>
    </row>
    <row r="75" spans="1:16" ht="9.9499999999999993" customHeight="1" x14ac:dyDescent="0.2">
      <c r="A75" s="228"/>
      <c r="B75" s="236"/>
      <c r="C75" s="119" t="s">
        <v>58</v>
      </c>
      <c r="D75" s="282"/>
      <c r="E75" s="137">
        <f>RetribLaboralesAnual_2020!E75/12</f>
        <v>42.13</v>
      </c>
      <c r="F75" s="131">
        <f>RetribLaboralesAnual_2020!F75/12</f>
        <v>138.04</v>
      </c>
      <c r="G75" s="134">
        <f>D$74+E75</f>
        <v>1198.07</v>
      </c>
      <c r="H75" s="134">
        <f>D$74+E75+F75</f>
        <v>1336.11</v>
      </c>
      <c r="I75" s="115" t="s">
        <v>58</v>
      </c>
      <c r="J75" s="13"/>
      <c r="K75" s="23">
        <v>1104.0133333333333</v>
      </c>
      <c r="L75" s="23">
        <v>1231.2133333333334</v>
      </c>
      <c r="M75" s="22">
        <f t="shared" si="20"/>
        <v>-94.056666666666615</v>
      </c>
      <c r="N75" s="22">
        <f t="shared" si="20"/>
        <v>-104.89666666666653</v>
      </c>
    </row>
    <row r="76" spans="1:16" ht="9.9499999999999993" customHeight="1" thickBot="1" x14ac:dyDescent="0.25">
      <c r="A76" s="229"/>
      <c r="B76" s="237"/>
      <c r="C76" s="193" t="s">
        <v>59</v>
      </c>
      <c r="D76" s="283"/>
      <c r="E76" s="187">
        <f>RetribLaboralesAnual_2020!E76/12</f>
        <v>0</v>
      </c>
      <c r="F76" s="188">
        <f>RetribLaboralesAnual_2020!F76/12</f>
        <v>138</v>
      </c>
      <c r="G76" s="189">
        <f>D$74+E76</f>
        <v>1155.9399999999998</v>
      </c>
      <c r="H76" s="189">
        <f>D$74+E76+F76</f>
        <v>1293.9399999999998</v>
      </c>
      <c r="I76" s="190" t="s">
        <v>59</v>
      </c>
      <c r="J76" s="13"/>
      <c r="K76" s="23">
        <v>1065.2</v>
      </c>
      <c r="L76" s="23">
        <v>1192.3599999999999</v>
      </c>
      <c r="M76" s="22">
        <f t="shared" si="20"/>
        <v>-90.739999999999782</v>
      </c>
      <c r="N76" s="22">
        <f t="shared" si="20"/>
        <v>-101.57999999999993</v>
      </c>
    </row>
    <row r="77" spans="1:16" ht="9.75" customHeight="1" thickBot="1" x14ac:dyDescent="0.25">
      <c r="A77" s="33"/>
      <c r="B77" s="34"/>
      <c r="C77" s="34"/>
      <c r="D77" s="35"/>
      <c r="E77" s="36"/>
      <c r="F77" s="37"/>
      <c r="G77" s="39"/>
      <c r="H77" s="39"/>
      <c r="I77" s="34"/>
    </row>
    <row r="78" spans="1:16" s="7" customFormat="1" ht="13.5" customHeight="1" thickBot="1" x14ac:dyDescent="0.25">
      <c r="F78" s="8"/>
      <c r="G78" s="109"/>
      <c r="H78" s="179" t="s">
        <v>60</v>
      </c>
      <c r="I78" s="180" t="s">
        <v>61</v>
      </c>
      <c r="P78" s="144"/>
    </row>
    <row r="79" spans="1:16" s="7" customFormat="1" ht="15.75" customHeight="1" thickBot="1" x14ac:dyDescent="0.25">
      <c r="F79" s="272" t="s">
        <v>8</v>
      </c>
      <c r="G79" s="273"/>
      <c r="H79" s="110">
        <f>RetribLaboralesAnual_2020!H79/14</f>
        <v>29.750000000000004</v>
      </c>
      <c r="I79" s="110">
        <f>RetribLaboralesAnual_2020!I79/14</f>
        <v>24.460000000000004</v>
      </c>
      <c r="P79" s="144"/>
    </row>
    <row r="80" spans="1:16" s="7" customFormat="1" ht="8.25" customHeight="1" x14ac:dyDescent="0.2">
      <c r="C80" s="3"/>
      <c r="D80" s="3"/>
      <c r="E80" s="3"/>
      <c r="F80" s="3"/>
      <c r="P80" s="144"/>
    </row>
    <row r="81" spans="1:16" s="7" customFormat="1" ht="23.25" customHeight="1" x14ac:dyDescent="0.2">
      <c r="A81" s="271" t="str">
        <f>RetribLaboralesAnual_2020!A81</f>
        <v>* Los importes correspondientes al Complemento Específico de Perfeccionamiento Profesional y del Componente singular transitorio del Complemento Específico figuran en la tabla de retribuciones de personal funcionario</v>
      </c>
      <c r="B81" s="271"/>
      <c r="C81" s="271"/>
      <c r="D81" s="271"/>
      <c r="E81" s="271"/>
      <c r="F81" s="271"/>
      <c r="G81" s="271"/>
      <c r="H81" s="271"/>
      <c r="I81" s="271"/>
      <c r="J81" s="49"/>
      <c r="P81" s="144"/>
    </row>
    <row r="82" spans="1:16" s="7" customFormat="1" x14ac:dyDescent="0.2">
      <c r="H82" s="18"/>
      <c r="I82" s="50"/>
      <c r="J82" s="27"/>
      <c r="P82" s="144"/>
    </row>
    <row r="83" spans="1:16" s="7" customFormat="1" x14ac:dyDescent="0.2">
      <c r="A83" s="6"/>
      <c r="B83" s="27"/>
      <c r="C83" s="46"/>
      <c r="D83" s="46"/>
      <c r="E83" s="46"/>
      <c r="F83" s="46"/>
      <c r="G83" s="46"/>
      <c r="H83" s="18"/>
      <c r="I83" s="25"/>
      <c r="J83" s="51"/>
      <c r="P83" s="144"/>
    </row>
    <row r="84" spans="1:16" s="7" customFormat="1" x14ac:dyDescent="0.2">
      <c r="A84" s="6"/>
      <c r="B84" s="27"/>
      <c r="C84" s="46"/>
      <c r="D84" s="46"/>
      <c r="E84" s="46"/>
      <c r="F84" s="46"/>
      <c r="G84" s="46"/>
      <c r="H84" s="18"/>
      <c r="I84" s="25"/>
      <c r="J84" s="51"/>
      <c r="P84" s="144"/>
    </row>
    <row r="85" spans="1:16" s="7" customFormat="1" x14ac:dyDescent="0.2">
      <c r="A85" s="6"/>
      <c r="B85" s="27"/>
      <c r="C85" s="46"/>
      <c r="D85" s="46"/>
      <c r="E85" s="46"/>
      <c r="F85" s="46"/>
      <c r="G85" s="46"/>
      <c r="H85" s="18"/>
      <c r="I85" s="25"/>
      <c r="J85" s="51"/>
      <c r="P85" s="144"/>
    </row>
    <row r="86" spans="1:16" s="7" customFormat="1" x14ac:dyDescent="0.2">
      <c r="E86" s="52"/>
      <c r="F86" s="52"/>
      <c r="G86" s="53"/>
      <c r="H86" s="53"/>
      <c r="I86" s="50"/>
      <c r="J86" s="51"/>
      <c r="P86" s="144"/>
    </row>
    <row r="87" spans="1:16" s="7" customFormat="1" x14ac:dyDescent="0.2">
      <c r="E87" s="18"/>
      <c r="F87" s="18"/>
      <c r="G87" s="18"/>
      <c r="H87" s="54"/>
      <c r="I87" s="50"/>
      <c r="J87" s="51"/>
      <c r="P87" s="144"/>
    </row>
    <row r="88" spans="1:16" s="7" customFormat="1" x14ac:dyDescent="0.2">
      <c r="I88" s="50"/>
      <c r="J88" s="51"/>
      <c r="P88" s="144"/>
    </row>
    <row r="89" spans="1:16" s="7" customFormat="1" x14ac:dyDescent="0.2">
      <c r="I89" s="50"/>
      <c r="J89" s="51"/>
      <c r="P89" s="144"/>
    </row>
    <row r="90" spans="1:16" s="7" customFormat="1" x14ac:dyDescent="0.2">
      <c r="I90" s="50"/>
      <c r="J90" s="51"/>
      <c r="P90" s="144"/>
    </row>
    <row r="91" spans="1:16" s="7" customFormat="1" x14ac:dyDescent="0.2">
      <c r="I91" s="50"/>
      <c r="J91" s="51"/>
      <c r="P91" s="144"/>
    </row>
    <row r="92" spans="1:16" s="7" customFormat="1" x14ac:dyDescent="0.2">
      <c r="I92" s="50"/>
      <c r="J92" s="51"/>
      <c r="P92" s="144"/>
    </row>
    <row r="93" spans="1:16" s="7" customFormat="1" x14ac:dyDescent="0.2">
      <c r="I93" s="50"/>
      <c r="J93" s="51"/>
      <c r="P93" s="144"/>
    </row>
  </sheetData>
  <mergeCells count="42">
    <mergeCell ref="M7:N7"/>
    <mergeCell ref="H6:H7"/>
    <mergeCell ref="D72:D73"/>
    <mergeCell ref="D74:D76"/>
    <mergeCell ref="K7:L7"/>
    <mergeCell ref="D6:D7"/>
    <mergeCell ref="E6:E7"/>
    <mergeCell ref="F6:F7"/>
    <mergeCell ref="G6:G7"/>
    <mergeCell ref="D9:D17"/>
    <mergeCell ref="D19:D26"/>
    <mergeCell ref="D27:D35"/>
    <mergeCell ref="D44:D52"/>
    <mergeCell ref="A3:I3"/>
    <mergeCell ref="B5:B7"/>
    <mergeCell ref="C5:C7"/>
    <mergeCell ref="A5:A7"/>
    <mergeCell ref="I5:I7"/>
    <mergeCell ref="G5:H5"/>
    <mergeCell ref="D5:F5"/>
    <mergeCell ref="A4:I4"/>
    <mergeCell ref="A9:A17"/>
    <mergeCell ref="B9:B17"/>
    <mergeCell ref="A19:A35"/>
    <mergeCell ref="B19:B26"/>
    <mergeCell ref="B27:B35"/>
    <mergeCell ref="A81:I81"/>
    <mergeCell ref="F79:G79"/>
    <mergeCell ref="A37:A52"/>
    <mergeCell ref="A54:A69"/>
    <mergeCell ref="A71:A76"/>
    <mergeCell ref="B72:B73"/>
    <mergeCell ref="B37:B43"/>
    <mergeCell ref="B44:B52"/>
    <mergeCell ref="B55:B57"/>
    <mergeCell ref="B58:B62"/>
    <mergeCell ref="B74:B76"/>
    <mergeCell ref="D37:D43"/>
    <mergeCell ref="B63:B69"/>
    <mergeCell ref="D55:D57"/>
    <mergeCell ref="D58:D62"/>
    <mergeCell ref="D63:D69"/>
  </mergeCells>
  <phoneticPr fontId="11" type="noConversion"/>
  <printOptions horizontalCentered="1" verticalCentered="1"/>
  <pageMargins left="0.23622047244094491" right="0.19685039370078741" top="0.15748031496062992" bottom="0.15748031496062992" header="0.15748031496062992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RetribLaboralesAnual_2020</vt:lpstr>
      <vt:lpstr>RetribLaboralesMensual_2020</vt:lpstr>
      <vt:lpstr>RetribLaboralesAnual_2020!Área_de_impresión</vt:lpstr>
      <vt:lpstr>RetribLaboralesMensual_2020!Área_de_impresión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retribuciones anuales y mensuales personal laboral administración general año 2020.</dc:title>
  <dc:creator>Gobierno de Aragón</dc:creator>
  <cp:lastModifiedBy>ELENA PARAISO GARCIA</cp:lastModifiedBy>
  <cp:lastPrinted>2019-01-10T12:19:10Z</cp:lastPrinted>
  <dcterms:created xsi:type="dcterms:W3CDTF">2008-12-15T11:35:43Z</dcterms:created>
  <dcterms:modified xsi:type="dcterms:W3CDTF">2020-02-17T13:34:16Z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2019_Tabla_base para 2020.xls</vt:lpwstr>
  </property>
</Properties>
</file>