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1415" windowHeight="11760"/>
  </bookViews>
  <sheets>
    <sheet name="20210517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'20210517'!#REF!</definedName>
    <definedName name="_xlnm._FilterDatabase" localSheetId="2" hidden="1">'para ocultar '!$G$81:$I$81</definedName>
    <definedName name="_xlnm.Print_Area" localSheetId="0">'20210517'!$A:$K</definedName>
    <definedName name="_xlnm.Print_Area" localSheetId="1">'PARA OCULTAR POSITIVIDAD'!$A$16:$E$49</definedName>
  </definedNames>
  <calcPr calcId="124519"/>
</workbook>
</file>

<file path=xl/calcChain.xml><?xml version="1.0" encoding="utf-8"?>
<calcChain xmlns="http://schemas.openxmlformats.org/spreadsheetml/2006/main">
  <c r="C82" i="1"/>
  <c r="J17"/>
  <c r="E37" i="2"/>
  <c r="E25"/>
  <c r="N102" i="3" l="1"/>
  <c r="B88" l="1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C11" i="2" l="1"/>
  <c r="C10"/>
  <c r="C9"/>
  <c r="C8"/>
  <c r="D24" i="1"/>
  <c r="D23"/>
  <c r="C12" i="2" l="1"/>
  <c r="F3" i="1" l="1"/>
  <c r="C20" l="1"/>
  <c r="K22" l="1"/>
  <c r="K34"/>
  <c r="K25"/>
  <c r="K32"/>
  <c r="K31"/>
  <c r="K27"/>
  <c r="K21"/>
  <c r="K33"/>
  <c r="K26"/>
  <c r="K29"/>
  <c r="K23"/>
  <c r="K28"/>
  <c r="K24"/>
  <c r="K30"/>
  <c r="D5" i="2"/>
  <c r="K35" i="1" l="1"/>
  <c r="B12" i="2"/>
  <c r="B11"/>
  <c r="B10"/>
  <c r="B9"/>
  <c r="B8"/>
  <c r="D20" i="1" l="1"/>
  <c r="F4" l="1"/>
  <c r="F5"/>
  <c r="F6"/>
  <c r="F7"/>
  <c r="F8"/>
  <c r="F9"/>
  <c r="F10"/>
  <c r="F11"/>
  <c r="C21" i="2" s="1"/>
  <c r="G3" i="1"/>
  <c r="C20" i="2" l="1"/>
  <c r="G10" i="1"/>
  <c r="G8"/>
  <c r="G6"/>
  <c r="C18" i="2" s="1"/>
  <c r="G4" i="1"/>
  <c r="C17" i="2" s="1"/>
  <c r="G11" i="1"/>
  <c r="G9"/>
  <c r="G7"/>
  <c r="C19" i="2" s="1"/>
  <c r="G5" i="1"/>
  <c r="B2" i="2" l="1"/>
  <c r="H4" i="1" l="1"/>
  <c r="H6"/>
  <c r="H5"/>
  <c r="H7"/>
  <c r="C5" i="2" l="1"/>
  <c r="E5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<sst xmlns="http://schemas.openxmlformats.org/spreadsheetml/2006/main" count="618" uniqueCount="293">
  <si>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</si>
  <si>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</si>
  <si>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</si>
  <si>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</si>
  <si>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</si>
  <si>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</si>
  <si>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</si>
  <si>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</si>
  <si>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</si>
  <si>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</si>
  <si>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</si>
  <si>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</si>
  <si>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</si>
  <si>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</si>
  <si>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</si>
  <si>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</si>
  <si>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</si>
  <si>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</si>
  <si>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</si>
  <si>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</si>
  <si>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</si>
  <si>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</si>
  <si>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</si>
  <si>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</si>
  <si>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</si>
  <si>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</si>
  <si>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</si>
  <si>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</si>
  <si>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</si>
  <si>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</si>
  <si>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</si>
  <si>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</si>
  <si>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</si>
  <si>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</si>
  <si>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</si>
  <si>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</si>
  <si>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</si>
  <si>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</si>
  <si>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</si>
  <si>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</si>
  <si>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</si>
  <si>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</si>
  <si>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</si>
  <si>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</si>
  <si>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</si>
  <si>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</si>
  <si>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</si>
  <si>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</si>
  <si>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</si>
  <si>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</si>
  <si>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</si>
  <si>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</si>
  <si>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</si>
  <si>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</si>
  <si>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</si>
  <si>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</si>
  <si>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</si>
  <si>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</si>
  <si>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</si>
  <si>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</si>
  <si>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</si>
  <si>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</si>
  <si>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</si>
  <si>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</si>
  <si>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</si>
  <si>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</si>
  <si>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</si>
  <si>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</si>
  <si>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</si>
  <si>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</si>
  <si>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</si>
  <si>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</si>
  <si>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</si>
  <si>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</si>
  <si>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</si>
  <si>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</si>
  <si>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</si>
  <si>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</si>
  <si>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</si>
  <si>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</si>
  <si>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</si>
  <si>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</si>
  <si>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</si>
  <si>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</si>
  <si>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</si>
  <si>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</si>
  <si>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</si>
  <si>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</si>
  <si>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</si>
  <si>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</si>
  <si>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</si>
  <si>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</si>
  <si>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</si>
  <si>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</si>
  <si>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</si>
  <si>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</si>
  <si>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</si>
  <si>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</si>
  <si>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</si>
  <si>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</si>
  <si>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</si>
  <si>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</si>
  <si>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</si>
  <si>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</si>
  <si>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</si>
  <si>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</si>
  <si>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</si>
  <si>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</si>
  <si>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</si>
  <si>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</si>
  <si>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</si>
  <si>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</si>
  <si>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</si>
  <si>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</si>
  <si>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</si>
  <si>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</si>
  <si>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</si>
  <si>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</si>
  <si>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</si>
  <si>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</si>
  <si>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</si>
  <si>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</si>
  <si>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</si>
  <si>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</si>
  <si>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</si>
  <si>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</si>
  <si>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</si>
  <si>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</si>
  <si>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</si>
  <si>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</si>
  <si>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</si>
  <si>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</si>
  <si>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</si>
  <si>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</si>
  <si>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</si>
  <si>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</si>
  <si>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</si>
  <si>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</si>
  <si>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</si>
  <si>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</si>
  <si>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</si>
  <si>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</si>
  <si>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</si>
  <si>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</si>
  <si>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</si>
  <si>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</si>
  <si>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Ejea De Los Caballeros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</si>
  <si>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</si>
  <si>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</si>
  <si>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</si>
  <si>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</si>
  <si>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</si>
  <si>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</si>
  <si>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</si>
  <si>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</si>
  <si>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</si>
  <si>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</si>
  <si>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</si>
  <si>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</si>
  <si>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</si>
  <si>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</si>
  <si>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</si>
  <si>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</si>
  <si>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</si>
  <si>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</si>
  <si>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</si>
  <si>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</si>
  <si>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</si>
  <si>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</si>
  <si>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</si>
  <si>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</si>
  <si>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</si>
  <si>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</si>
  <si>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</si>
  <si>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</si>
  <si>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</si>
  <si>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</si>
  <si>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</si>
  <si>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</si>
  <si>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</si>
  <si>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</si>
  <si>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</si>
  <si>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</si>
  <si>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</si>
  <si>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</si>
  <si>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</si>
  <si>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</si>
  <si>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</si>
  <si>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</si>
  <si>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</si>
  <si>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</si>
  <si>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</si>
  <si>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</si>
  <si>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</si>
  <si>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</si>
  <si>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</si>
  <si>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</si>
  <si>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</si>
  <si>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</si>
  <si>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</si>
  <si>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</si>
  <si>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</si>
  <si>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La Jacetania</t>
  </si>
  <si>
    <t>Ribera Alta Del Ebro</t>
  </si>
  <si>
    <t>CALATAYUD</t>
  </si>
  <si>
    <t>Comunidad De Calatayud</t>
  </si>
  <si>
    <t>Otros</t>
  </si>
  <si>
    <t>Hoya De Huesca / Plana De Uesca</t>
  </si>
  <si>
    <t>La Ribagorza</t>
  </si>
  <si>
    <t>Zuera</t>
  </si>
  <si>
    <t>Reboleria</t>
  </si>
  <si>
    <t>Actur Oeste</t>
  </si>
  <si>
    <t>Casetas</t>
  </si>
  <si>
    <t>Independencia</t>
  </si>
  <si>
    <t>Cinca Medio</t>
  </si>
  <si>
    <t>Las Fuentes Norte</t>
  </si>
  <si>
    <t>Ghana</t>
  </si>
  <si>
    <t>Monzon Urbana</t>
  </si>
  <si>
    <t>Monzón **</t>
  </si>
  <si>
    <t>Cuarte De Huerva **</t>
  </si>
  <si>
    <t>Argentina</t>
  </si>
  <si>
    <t>Sadaba</t>
  </si>
  <si>
    <t>TERUEL</t>
  </si>
  <si>
    <t>Distribución por SECTOR: en 0 casos confirmados no ha sido posible identificar el sector</t>
  </si>
  <si>
    <t>Sádaba</t>
  </si>
  <si>
    <t>Comunidad De Teruel</t>
  </si>
  <si>
    <t>Distribución por edad y sexo: en 8 casos confirmados no ha sido posible identificar la edad o el sexo</t>
  </si>
  <si>
    <t>74.81</t>
  </si>
  <si>
    <t>19.08</t>
  </si>
  <si>
    <t>3.05</t>
  </si>
  <si>
    <t>Distribución por PROVINCIA: en 4 casos confirmados no ha sido posible identificar la provincia</t>
  </si>
  <si>
    <t>Distribución por SINTOMATOLOGÍA: en 2 casos confirmados no ha sido posible identificar la sintomatología</t>
  </si>
  <si>
    <t>Centro sanitario</t>
  </si>
  <si>
    <t>0.76</t>
  </si>
  <si>
    <t>Centro socio-sanitario</t>
  </si>
  <si>
    <t>1.53</t>
  </si>
  <si>
    <t>9.16</t>
  </si>
  <si>
    <t>3.82</t>
  </si>
  <si>
    <t>74.05</t>
  </si>
  <si>
    <t>36.64</t>
  </si>
  <si>
    <t>Marruecos</t>
  </si>
  <si>
    <t>2.29</t>
  </si>
  <si>
    <t>Argelia</t>
  </si>
  <si>
    <t>Bulgaria</t>
  </si>
  <si>
    <t>China</t>
  </si>
  <si>
    <t>Rumania</t>
  </si>
  <si>
    <t>Senegal</t>
  </si>
  <si>
    <t>53.44</t>
  </si>
  <si>
    <t>25.19</t>
  </si>
  <si>
    <t>23.66</t>
  </si>
  <si>
    <t>20.61</t>
  </si>
  <si>
    <t>12.21</t>
  </si>
  <si>
    <t>6.11</t>
  </si>
  <si>
    <t>ALCAÑIZ</t>
  </si>
  <si>
    <t>DESCONOCIDO</t>
  </si>
  <si>
    <t>4.58</t>
  </si>
  <si>
    <t>Fernando El Catolico</t>
  </si>
  <si>
    <t>Castejon De Sos</t>
  </si>
  <si>
    <t>Parque Goya</t>
  </si>
  <si>
    <t>Sabiñanigo</t>
  </si>
  <si>
    <t>Teruel Centro</t>
  </si>
  <si>
    <t>Actur Sur</t>
  </si>
  <si>
    <t>Calatayud Rural</t>
  </si>
  <si>
    <t>Casablanca</t>
  </si>
  <si>
    <t>Miralbueno-Garrapinillos</t>
  </si>
  <si>
    <t>Monreal Del Campo</t>
  </si>
  <si>
    <t>Romareda - Seminario</t>
  </si>
  <si>
    <t>Sariñena</t>
  </si>
  <si>
    <t>Villamayor</t>
  </si>
  <si>
    <t>58.78</t>
  </si>
  <si>
    <t>Fraga **</t>
  </si>
  <si>
    <t>Utebo **</t>
  </si>
  <si>
    <t>Aisa</t>
  </si>
  <si>
    <t>Castejón De Sos</t>
  </si>
  <si>
    <t>Bisaurri</t>
  </si>
  <si>
    <t>Caspe **</t>
  </si>
  <si>
    <t>Castejón De Alarba</t>
  </si>
  <si>
    <t>Celadas</t>
  </si>
  <si>
    <t>Joyosa (La)</t>
  </si>
  <si>
    <t>Lanaja</t>
  </si>
  <si>
    <t>Leciñena</t>
  </si>
  <si>
    <t>Distribución por ZBS: en 9 casos confirmados no ha sido posible identificar la ZBS</t>
  </si>
  <si>
    <t>64.12</t>
  </si>
  <si>
    <t>Bajo Cinca / Baix Cinca</t>
  </si>
  <si>
    <t>Los Monegros</t>
  </si>
  <si>
    <t>Alto Gállego</t>
  </si>
  <si>
    <t>Bajo Aragón-Caspe / Baix Aragó-Casp</t>
  </si>
  <si>
    <t>Cuencas Mineras</t>
  </si>
  <si>
    <t>Jiloca</t>
  </si>
  <si>
    <t>Ribera Baja Del Ebro</t>
  </si>
  <si>
    <t>Distribución por COMARCA: en 6 casos confirmados no ha sido posible identificar la comarca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</si>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</sst>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0" applyNumberFormat="0" applyFont="0" applyAlignment="0" applyProtection="0"/>
  </cellStyleXfs>
  <cellXfs count="210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0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10" fontId="0" fillId="0" borderId="0" xfId="0" applyNumberFormat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8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1" xfId="1" applyNumberFormat="1" applyFont="1" applyFill="1" applyBorder="1"/>
    <xf numFmtId="10" fontId="0" fillId="0" borderId="8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0" fontId="3" fillId="20" borderId="19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25" borderId="20" xfId="0" applyFont="1" applyFill="1" applyBorder="1"/>
    <xf numFmtId="0" fontId="6" fillId="25" borderId="21" xfId="0" applyFont="1" applyFill="1" applyBorder="1"/>
    <xf numFmtId="0" fontId="6" fillId="7" borderId="22" xfId="0" applyFont="1" applyFill="1" applyBorder="1" applyAlignment="1">
      <alignment horizontal="left" wrapText="1"/>
    </xf>
    <xf numFmtId="10" fontId="6" fillId="9" borderId="11" xfId="0" applyNumberFormat="1" applyFont="1" applyFill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1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1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1" xfId="0" applyFont="1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1" xfId="1" applyNumberFormat="1" applyFont="1" applyFill="1" applyBorder="1" applyAlignment="1">
      <alignment horizontal="right" wrapText="1"/>
    </xf>
    <xf numFmtId="0" fontId="6" fillId="32" borderId="6" xfId="0" applyFont="1" applyFill="1" applyBorder="1" applyAlignment="1">
      <alignment wrapText="1"/>
    </xf>
    <xf numFmtId="1" fontId="3" fillId="32" borderId="3" xfId="0" applyNumberFormat="1" applyFont="1" applyFill="1" applyBorder="1" applyAlignment="1">
      <alignment wrapText="1"/>
    </xf>
    <xf numFmtId="10" fontId="6" fillId="32" borderId="11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5" fillId="5" borderId="25" xfId="0" applyFont="1" applyFill="1" applyBorder="1"/>
    <xf numFmtId="0" fontId="5" fillId="5" borderId="26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right"/>
    </xf>
    <xf numFmtId="10" fontId="0" fillId="0" borderId="27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vertical="center" wrapText="1"/>
    </xf>
    <xf numFmtId="0" fontId="15" fillId="18" borderId="12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8" xfId="0" applyFont="1" applyFill="1" applyBorder="1" applyAlignment="1">
      <alignment horizontal="right" vertical="center"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0" fontId="0" fillId="13" borderId="10" xfId="3" applyNumberFormat="1" applyFont="1"/>
    <xf numFmtId="0" fontId="0" fillId="0" borderId="0" xfId="0" applyBorder="1"/>
    <xf numFmtId="9" fontId="3" fillId="3" borderId="2" xfId="1" applyFont="1" applyFill="1" applyBorder="1"/>
    <xf numFmtId="0" fontId="0" fillId="0" borderId="3" xfId="0" applyBorder="1"/>
    <xf numFmtId="10" fontId="0" fillId="8" borderId="3" xfId="0" applyNumberFormat="1" applyFont="1" applyFill="1" applyBorder="1" applyAlignment="1">
      <alignment horizontal="right" vertical="center"/>
    </xf>
    <xf numFmtId="0" fontId="0" fillId="0" borderId="6" xfId="0" applyBorder="1"/>
    <xf numFmtId="0" fontId="26" fillId="0" borderId="11" xfId="0" applyFont="1" applyFill="1" applyBorder="1" applyAlignment="1"/>
    <xf numFmtId="0" fontId="5" fillId="5" borderId="28" xfId="0" applyFont="1" applyFill="1" applyBorder="1" applyAlignment="1">
      <alignment wrapText="1"/>
    </xf>
    <xf numFmtId="1" fontId="5" fillId="5" borderId="28" xfId="0" applyNumberFormat="1" applyFont="1" applyFill="1" applyBorder="1" applyAlignment="1">
      <alignment wrapText="1"/>
    </xf>
    <xf numFmtId="10" fontId="5" fillId="5" borderId="28" xfId="1" applyNumberFormat="1" applyFont="1" applyFill="1" applyBorder="1" applyAlignment="1">
      <alignment horizontal="right" wrapText="1"/>
    </xf>
    <xf numFmtId="0" fontId="6" fillId="4" borderId="3" xfId="0" applyFont="1" applyFill="1" applyBorder="1"/>
    <xf numFmtId="0" fontId="1" fillId="20" borderId="6" xfId="0" applyFont="1" applyFill="1" applyBorder="1" applyAlignment="1">
      <alignment horizontal="left" vertical="center"/>
    </xf>
    <xf numFmtId="10" fontId="6" fillId="4" borderId="11" xfId="0" applyNumberFormat="1" applyFont="1" applyFill="1" applyBorder="1" applyAlignment="1">
      <alignment horizontal="right"/>
    </xf>
    <xf numFmtId="10" fontId="5" fillId="5" borderId="27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left" vertical="center" wrapText="1"/>
    </xf>
    <xf numFmtId="0" fontId="6" fillId="30" borderId="25" xfId="0" applyFont="1" applyFill="1" applyBorder="1" applyAlignment="1">
      <alignment wrapText="1"/>
    </xf>
    <xf numFmtId="0" fontId="6" fillId="30" borderId="26" xfId="0" applyFont="1" applyFill="1" applyBorder="1" applyAlignment="1">
      <alignment wrapText="1"/>
    </xf>
    <xf numFmtId="10" fontId="6" fillId="30" borderId="27" xfId="0" applyNumberFormat="1" applyFont="1" applyFill="1" applyBorder="1" applyAlignment="1">
      <alignment wrapText="1"/>
    </xf>
    <xf numFmtId="0" fontId="6" fillId="25" borderId="25" xfId="0" applyFont="1" applyFill="1" applyBorder="1" applyAlignment="1">
      <alignment wrapText="1"/>
    </xf>
    <xf numFmtId="0" fontId="6" fillId="25" borderId="26" xfId="0" applyFont="1" applyFill="1" applyBorder="1" applyAlignment="1">
      <alignment wrapText="1"/>
    </xf>
    <xf numFmtId="10" fontId="6" fillId="25" borderId="27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0" fontId="6" fillId="31" borderId="3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29" fillId="20" borderId="9" xfId="0" applyFont="1" applyFill="1" applyBorder="1" applyAlignment="1"/>
    <xf numFmtId="0" fontId="1" fillId="20" borderId="31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29" fillId="20" borderId="3" xfId="0" applyFont="1" applyFill="1" applyBorder="1" applyAlignment="1"/>
    <xf numFmtId="0" fontId="29" fillId="20" borderId="3" xfId="0" applyFont="1" applyFill="1" applyBorder="1" applyAlignment="1">
      <alignment horizontal="right" vertical="center"/>
    </xf>
    <xf numFmtId="0" fontId="29" fillId="20" borderId="29" xfId="0" applyFont="1" applyFill="1" applyBorder="1" applyAlignment="1"/>
    <xf numFmtId="0" fontId="29" fillId="20" borderId="29" xfId="0" applyFont="1" applyFill="1" applyBorder="1" applyAlignment="1">
      <alignment horizontal="right" vertical="center"/>
    </xf>
    <xf numFmtId="0" fontId="29" fillId="20" borderId="12" xfId="0" applyFont="1" applyFill="1" applyBorder="1" applyAlignment="1"/>
    <xf numFmtId="0" fontId="29" fillId="20" borderId="6" xfId="0" applyFont="1" applyFill="1" applyBorder="1" applyAlignment="1"/>
    <xf numFmtId="0" fontId="29" fillId="20" borderId="11" xfId="0" applyFont="1" applyFill="1" applyBorder="1" applyAlignment="1"/>
    <xf numFmtId="0" fontId="18" fillId="21" borderId="17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/>
    </xf>
    <xf numFmtId="0" fontId="18" fillId="21" borderId="16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  <xf numFmtId="0" fontId="3" fillId="33" borderId="7" xfId="0" applyFont="1" applyFill="1" applyBorder="1"/>
    <xf numFmtId="0" fontId="3" fillId="33" borderId="30" xfId="0" applyFont="1" applyFill="1" applyBorder="1"/>
    <xf numFmtId="10" fontId="3" fillId="33" borderId="30" xfId="0" applyNumberFormat="1" applyFont="1" applyFill="1" applyBorder="1" applyAlignment="1">
      <alignment horizontal="right" vertical="center"/>
    </xf>
    <xf numFmtId="0" fontId="30" fillId="33" borderId="8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DD7EE"/>
      <color rgb="FFFF0000"/>
      <color rgb="FFFF9797"/>
      <color rgb="FFE0F89C"/>
      <color rgb="FFFFEDB3"/>
      <color rgb="FF9BC2E6"/>
      <color rgb="FFFF7C80"/>
      <color rgb="FFFEC2B8"/>
      <color rgb="FFFEE2DA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zoomScale="90" zoomScaleNormal="90" workbookViewId="0">
      <selection activeCell="I25" sqref="I25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79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22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226</v>
      </c>
      <c r="I1" s="196" t="s">
        <v>45</v>
      </c>
      <c r="J1" s="197"/>
      <c r="O1"/>
    </row>
    <row r="2" spans="2:16" ht="15" customHeight="1" thickBot="1">
      <c r="B2" s="144" t="s">
        <v>199</v>
      </c>
      <c r="C2" s="139" t="s">
        <v>200</v>
      </c>
      <c r="D2" s="139" t="s">
        <v>201</v>
      </c>
      <c r="E2" s="139" t="s">
        <v>29</v>
      </c>
      <c r="F2" s="139" t="s">
        <v>11</v>
      </c>
      <c r="G2" s="145" t="s">
        <v>12</v>
      </c>
      <c r="I2" s="194" t="s">
        <v>46</v>
      </c>
      <c r="J2" s="195"/>
      <c r="O2"/>
    </row>
    <row r="3" spans="2:16" ht="15" customHeight="1">
      <c r="B3" s="140" t="s">
        <v>0</v>
      </c>
      <c r="C3" s="141">
        <v>0</v>
      </c>
      <c r="D3" s="141">
        <v>1</v>
      </c>
      <c r="E3" s="141">
        <v>1</v>
      </c>
      <c r="F3" s="142">
        <f>E3/E$12</f>
        <v>8.130081300813009E-3</v>
      </c>
      <c r="G3" s="143">
        <f>F3</f>
        <v>8.130081300813009E-3</v>
      </c>
      <c r="I3" s="32">
        <v>44333</v>
      </c>
      <c r="J3" s="18"/>
      <c r="M3" s="18"/>
      <c r="O3"/>
    </row>
    <row r="4" spans="2:16" ht="15" customHeight="1">
      <c r="B4" s="31" t="s">
        <v>1</v>
      </c>
      <c r="C4" s="71">
        <v>6</v>
      </c>
      <c r="D4" s="71">
        <v>6</v>
      </c>
      <c r="E4" s="71">
        <v>12</v>
      </c>
      <c r="F4" s="73">
        <f t="shared" ref="F4:F11" si="0">E4/E$12</f>
        <v>9.7560975609756101E-2</v>
      </c>
      <c r="G4" s="74">
        <f>F4+F3</f>
        <v>0.10569105691056911</v>
      </c>
      <c r="H4" s="84">
        <f>SUM(F3:F4)</f>
        <v>0.10569105691056911</v>
      </c>
      <c r="I4" s="4"/>
      <c r="M4" s="18"/>
      <c r="O4"/>
    </row>
    <row r="5" spans="2:16" ht="15" customHeight="1">
      <c r="B5" s="31" t="s">
        <v>2</v>
      </c>
      <c r="C5" s="71">
        <v>6</v>
      </c>
      <c r="D5" s="71">
        <v>7</v>
      </c>
      <c r="E5" s="71">
        <v>13</v>
      </c>
      <c r="F5" s="73">
        <f t="shared" si="0"/>
        <v>0.10569105691056911</v>
      </c>
      <c r="G5" s="74">
        <f>F5+F4+F3</f>
        <v>0.2113821138211382</v>
      </c>
      <c r="H5" s="85">
        <f>SUM(F3:F6)</f>
        <v>0.33333333333333337</v>
      </c>
      <c r="M5" s="8"/>
      <c r="O5"/>
    </row>
    <row r="6" spans="2:16" ht="15" customHeight="1" thickBot="1">
      <c r="B6" s="31" t="s">
        <v>3</v>
      </c>
      <c r="C6" s="71">
        <v>7</v>
      </c>
      <c r="D6" s="71">
        <v>8</v>
      </c>
      <c r="E6" s="71">
        <v>15</v>
      </c>
      <c r="F6" s="73">
        <f t="shared" si="0"/>
        <v>0.12195121951219512</v>
      </c>
      <c r="G6" s="74">
        <f>F6+F5+F4+F3</f>
        <v>0.33333333333333331</v>
      </c>
      <c r="H6" s="85">
        <f>SUM(F3:F7)</f>
        <v>0.52032520325203258</v>
      </c>
      <c r="I6" s="4" t="s">
        <v>223</v>
      </c>
      <c r="J6" s="28"/>
      <c r="K6" s="28"/>
      <c r="M6" s="7"/>
      <c r="O6"/>
    </row>
    <row r="7" spans="2:16" ht="15" customHeight="1">
      <c r="B7" s="31" t="s">
        <v>4</v>
      </c>
      <c r="C7" s="71">
        <v>9</v>
      </c>
      <c r="D7" s="71">
        <v>14</v>
      </c>
      <c r="E7" s="71">
        <v>23</v>
      </c>
      <c r="F7" s="73">
        <f t="shared" si="0"/>
        <v>0.18699186991869918</v>
      </c>
      <c r="G7" s="74">
        <f>F7+F6+F5+F4+F3</f>
        <v>0.52032520325203258</v>
      </c>
      <c r="H7" s="85">
        <f>SUM(F10:F11)</f>
        <v>0.13821138211382114</v>
      </c>
      <c r="I7" s="176" t="s">
        <v>138</v>
      </c>
      <c r="J7" s="177" t="s">
        <v>35</v>
      </c>
      <c r="K7" s="178" t="s">
        <v>17</v>
      </c>
      <c r="M7" s="7"/>
      <c r="N7" s="95"/>
      <c r="O7" s="96"/>
      <c r="P7" s="96"/>
    </row>
    <row r="8" spans="2:16" ht="15" customHeight="1">
      <c r="B8" s="31" t="s">
        <v>5</v>
      </c>
      <c r="C8" s="71">
        <v>15</v>
      </c>
      <c r="D8" s="71">
        <v>13</v>
      </c>
      <c r="E8" s="71">
        <v>28</v>
      </c>
      <c r="F8" s="73">
        <f t="shared" si="0"/>
        <v>0.22764227642276422</v>
      </c>
      <c r="G8" s="74">
        <f>F8+F7+F6+F5+F4+F3</f>
        <v>0.74796747967479682</v>
      </c>
      <c r="H8" s="86"/>
      <c r="I8" s="179" t="s">
        <v>20</v>
      </c>
      <c r="J8" s="174">
        <v>33</v>
      </c>
      <c r="K8" s="114" t="s">
        <v>248</v>
      </c>
      <c r="M8" s="7"/>
      <c r="N8" s="95"/>
      <c r="O8" s="96"/>
      <c r="P8" s="96"/>
    </row>
    <row r="9" spans="2:16" ht="15" customHeight="1">
      <c r="B9" s="31" t="s">
        <v>6</v>
      </c>
      <c r="C9" s="71">
        <v>5</v>
      </c>
      <c r="D9" s="71">
        <v>9</v>
      </c>
      <c r="E9" s="71">
        <v>14</v>
      </c>
      <c r="F9" s="73">
        <f t="shared" si="0"/>
        <v>0.11382113821138211</v>
      </c>
      <c r="G9" s="74">
        <f>F9+F8+F7+F6+F5+F4+F3</f>
        <v>0.86178861788617889</v>
      </c>
      <c r="I9" s="115" t="s">
        <v>14</v>
      </c>
      <c r="J9" s="89">
        <v>31</v>
      </c>
      <c r="K9" s="114" t="s">
        <v>249</v>
      </c>
      <c r="M9" s="7"/>
      <c r="N9" s="7"/>
      <c r="O9" s="8"/>
      <c r="P9" s="8"/>
    </row>
    <row r="10" spans="2:16" ht="15" customHeight="1">
      <c r="B10" s="31" t="s">
        <v>7</v>
      </c>
      <c r="C10" s="71">
        <v>5</v>
      </c>
      <c r="D10" s="71">
        <v>4</v>
      </c>
      <c r="E10" s="71">
        <v>9</v>
      </c>
      <c r="F10" s="73">
        <f t="shared" si="0"/>
        <v>7.3170731707317069E-2</v>
      </c>
      <c r="G10" s="74">
        <f>F10+F9+F8+F7+F6+F5+F4+F3</f>
        <v>0.93495934959349591</v>
      </c>
      <c r="I10" s="116" t="s">
        <v>15</v>
      </c>
      <c r="J10" s="109">
        <v>27</v>
      </c>
      <c r="K10" s="117" t="s">
        <v>250</v>
      </c>
      <c r="M10" s="7"/>
      <c r="N10" s="7"/>
      <c r="O10" s="8"/>
      <c r="P10" s="8"/>
    </row>
    <row r="11" spans="2:16" ht="15" customHeight="1" thickBot="1">
      <c r="B11" s="69" t="s">
        <v>52</v>
      </c>
      <c r="C11" s="71">
        <v>4</v>
      </c>
      <c r="D11" s="71">
        <v>4</v>
      </c>
      <c r="E11" s="71">
        <v>8</v>
      </c>
      <c r="F11" s="73">
        <f t="shared" si="0"/>
        <v>6.5040650406504072E-2</v>
      </c>
      <c r="G11" s="75">
        <f>F11+F10+F9+F8+F7+F6+F5+F4+F3</f>
        <v>1</v>
      </c>
      <c r="H11" s="84"/>
      <c r="I11" s="122" t="s">
        <v>8</v>
      </c>
      <c r="J11" s="123">
        <v>16</v>
      </c>
      <c r="K11" s="124" t="s">
        <v>251</v>
      </c>
      <c r="M11" s="7"/>
      <c r="N11" s="7"/>
      <c r="O11" s="8"/>
      <c r="P11" s="8"/>
    </row>
    <row r="12" spans="2:16" ht="15" customHeight="1" thickBot="1">
      <c r="B12" s="61" t="s">
        <v>29</v>
      </c>
      <c r="C12" s="61">
        <v>57</v>
      </c>
      <c r="D12" s="61">
        <v>66</v>
      </c>
      <c r="E12" s="61">
        <v>123</v>
      </c>
      <c r="F12" s="125">
        <v>1</v>
      </c>
      <c r="I12" s="122" t="s">
        <v>49</v>
      </c>
      <c r="J12" s="123">
        <v>8</v>
      </c>
      <c r="K12" s="124" t="s">
        <v>252</v>
      </c>
      <c r="N12" s="7"/>
      <c r="O12" s="8"/>
      <c r="P12" s="8"/>
    </row>
    <row r="13" spans="2:16" ht="15" customHeight="1">
      <c r="B13" s="1"/>
      <c r="D13" s="5"/>
      <c r="E13" s="2"/>
      <c r="F13" s="118"/>
      <c r="G13" s="5"/>
      <c r="I13" s="119" t="s">
        <v>222</v>
      </c>
      <c r="J13" s="120">
        <v>4</v>
      </c>
      <c r="K13" s="121" t="s">
        <v>229</v>
      </c>
      <c r="N13" s="7"/>
      <c r="O13" s="8"/>
      <c r="P13" s="8"/>
    </row>
    <row r="14" spans="2:16" ht="15" customHeight="1" thickBot="1">
      <c r="B14" s="4" t="s">
        <v>230</v>
      </c>
      <c r="E14" s="2"/>
      <c r="F14" s="5"/>
      <c r="G14" s="62"/>
      <c r="I14" s="119" t="s">
        <v>204</v>
      </c>
      <c r="J14" s="175">
        <v>2</v>
      </c>
      <c r="K14" s="121" t="s">
        <v>235</v>
      </c>
      <c r="N14" s="7"/>
      <c r="O14" s="8"/>
      <c r="P14" s="8"/>
    </row>
    <row r="15" spans="2:16" ht="15" customHeight="1" thickBot="1">
      <c r="B15" s="103" t="s">
        <v>55</v>
      </c>
      <c r="C15" s="104" t="s">
        <v>35</v>
      </c>
      <c r="D15" s="105" t="s">
        <v>17</v>
      </c>
      <c r="E15" s="3"/>
      <c r="F15" s="5"/>
      <c r="I15" s="119" t="s">
        <v>253</v>
      </c>
      <c r="J15" s="175">
        <v>1</v>
      </c>
      <c r="K15" s="121" t="s">
        <v>233</v>
      </c>
      <c r="N15" s="7"/>
      <c r="O15" s="8"/>
      <c r="P15" s="8"/>
    </row>
    <row r="16" spans="2:16" ht="15" customHeight="1" thickBot="1">
      <c r="B16" s="132" t="s">
        <v>99</v>
      </c>
      <c r="C16" s="133">
        <v>98</v>
      </c>
      <c r="D16" s="134" t="s">
        <v>227</v>
      </c>
      <c r="F16" s="202" t="s">
        <v>54</v>
      </c>
      <c r="G16" s="203"/>
      <c r="I16" s="179" t="s">
        <v>254</v>
      </c>
      <c r="J16" s="174">
        <v>9</v>
      </c>
      <c r="K16" s="114">
        <v>6.8699999999999997E-2</v>
      </c>
      <c r="N16" s="7"/>
      <c r="O16"/>
      <c r="P16" s="8"/>
    </row>
    <row r="17" spans="2:16" ht="15" customHeight="1" thickBot="1">
      <c r="B17" s="127" t="s">
        <v>18</v>
      </c>
      <c r="C17" s="126">
        <v>25</v>
      </c>
      <c r="D17" s="128" t="s">
        <v>228</v>
      </c>
      <c r="F17" s="200">
        <v>2.8000000000000001E-2</v>
      </c>
      <c r="G17" s="201"/>
      <c r="I17" s="180" t="s">
        <v>16</v>
      </c>
      <c r="J17" s="181">
        <f>SUM(J8:J16)</f>
        <v>131</v>
      </c>
      <c r="K17" s="182"/>
      <c r="N17" s="7"/>
      <c r="O17" s="8"/>
      <c r="P17" s="8"/>
    </row>
    <row r="18" spans="2:16" ht="15.6" customHeight="1" thickBot="1">
      <c r="B18" s="127" t="s">
        <v>19</v>
      </c>
      <c r="C18" s="126">
        <v>4</v>
      </c>
      <c r="D18" s="128" t="s">
        <v>229</v>
      </c>
      <c r="F18" s="202" t="s">
        <v>64</v>
      </c>
      <c r="G18" s="203"/>
      <c r="N18" s="7"/>
      <c r="O18" s="8"/>
      <c r="P18" s="8"/>
    </row>
    <row r="19" spans="2:16" ht="16.350000000000001" customHeight="1" thickBot="1">
      <c r="B19" s="129" t="s">
        <v>21</v>
      </c>
      <c r="C19" s="130">
        <v>4</v>
      </c>
      <c r="D19" s="131" t="s">
        <v>229</v>
      </c>
      <c r="F19" s="198">
        <v>26.2</v>
      </c>
      <c r="G19" s="199"/>
      <c r="I19" s="65" t="s">
        <v>82</v>
      </c>
      <c r="J19" s="66"/>
      <c r="K19" s="66"/>
      <c r="N19" s="7"/>
      <c r="O19" s="8"/>
      <c r="P19" s="8"/>
    </row>
    <row r="20" spans="2:16" ht="18.75" thickBot="1">
      <c r="B20" s="106" t="s">
        <v>16</v>
      </c>
      <c r="C20" s="107">
        <f>SUM(C16:C19)</f>
        <v>131</v>
      </c>
      <c r="D20" s="108">
        <f>C20/C$20</f>
        <v>1</v>
      </c>
      <c r="F20" s="30" t="s">
        <v>198</v>
      </c>
      <c r="I20" s="152" t="s">
        <v>142</v>
      </c>
      <c r="J20" s="152" t="s">
        <v>35</v>
      </c>
      <c r="K20" s="135" t="s">
        <v>17</v>
      </c>
      <c r="N20" s="7"/>
      <c r="O20" s="8"/>
      <c r="P20" s="8"/>
    </row>
    <row r="21" spans="2:16" ht="16.5" customHeight="1">
      <c r="C21" s="53"/>
      <c r="I21" s="168" t="s">
        <v>143</v>
      </c>
      <c r="J21" s="169">
        <v>77</v>
      </c>
      <c r="K21" s="170">
        <f t="shared" ref="K21:K34" si="1">J21/C$20</f>
        <v>0.58778625954198471</v>
      </c>
      <c r="N21" s="7"/>
      <c r="O21" s="8"/>
      <c r="P21" s="8"/>
    </row>
    <row r="22" spans="2:16" ht="18" customHeight="1" thickBot="1">
      <c r="B22" s="4" t="s">
        <v>231</v>
      </c>
      <c r="I22" s="168" t="s">
        <v>154</v>
      </c>
      <c r="J22" s="169">
        <v>3</v>
      </c>
      <c r="K22" s="170">
        <f t="shared" si="1"/>
        <v>2.2900763358778626E-2</v>
      </c>
      <c r="N22" s="7"/>
      <c r="O22" s="8"/>
      <c r="P22" s="8"/>
    </row>
    <row r="23" spans="2:16" ht="18.75" thickBot="1">
      <c r="B23" s="63" t="s">
        <v>10</v>
      </c>
      <c r="C23" s="70">
        <v>62</v>
      </c>
      <c r="D23" s="155">
        <f>C23/(C23+C24)</f>
        <v>0.48062015503875971</v>
      </c>
      <c r="I23" s="168" t="s">
        <v>155</v>
      </c>
      <c r="J23" s="169">
        <v>2</v>
      </c>
      <c r="K23" s="170">
        <f t="shared" si="1"/>
        <v>1.5267175572519083E-2</v>
      </c>
      <c r="N23" s="7"/>
      <c r="O23" s="8"/>
      <c r="P23" s="8"/>
    </row>
    <row r="24" spans="2:16" ht="13.5" customHeight="1" thickBot="1">
      <c r="B24" s="64" t="s">
        <v>9</v>
      </c>
      <c r="C24" s="70">
        <v>67</v>
      </c>
      <c r="D24" s="155">
        <f>C24/(C23+C24)</f>
        <v>0.51937984496124034</v>
      </c>
      <c r="I24" s="168" t="s">
        <v>156</v>
      </c>
      <c r="J24" s="169">
        <v>1</v>
      </c>
      <c r="K24" s="170">
        <f t="shared" si="1"/>
        <v>7.6335877862595417E-3</v>
      </c>
      <c r="N24" s="7"/>
      <c r="O24" s="8"/>
      <c r="P24" s="8"/>
    </row>
    <row r="25" spans="2:16" ht="18">
      <c r="C25" s="60"/>
      <c r="I25" s="168" t="s">
        <v>157</v>
      </c>
      <c r="J25" s="169">
        <v>4</v>
      </c>
      <c r="K25" s="170">
        <f t="shared" si="1"/>
        <v>3.0534351145038167E-2</v>
      </c>
      <c r="P25" s="8"/>
    </row>
    <row r="26" spans="2:16" ht="18.75" customHeight="1" thickBot="1">
      <c r="B26" s="4" t="s">
        <v>281</v>
      </c>
      <c r="I26" s="168" t="s">
        <v>158</v>
      </c>
      <c r="J26" s="169">
        <v>1</v>
      </c>
      <c r="K26" s="170">
        <f t="shared" si="1"/>
        <v>7.6335877862595417E-3</v>
      </c>
      <c r="O26" s="8"/>
      <c r="P26" s="8"/>
    </row>
    <row r="27" spans="2:16" ht="18.75" thickBot="1">
      <c r="B27" s="184" t="s">
        <v>89</v>
      </c>
      <c r="C27" s="185" t="s">
        <v>35</v>
      </c>
      <c r="D27" s="185" t="s">
        <v>17</v>
      </c>
      <c r="E27" s="186" t="s">
        <v>13</v>
      </c>
      <c r="I27" s="168" t="s">
        <v>159</v>
      </c>
      <c r="J27" s="169">
        <v>0</v>
      </c>
      <c r="K27" s="170">
        <f t="shared" si="1"/>
        <v>0</v>
      </c>
      <c r="O27" s="8"/>
      <c r="P27" s="8"/>
    </row>
    <row r="28" spans="2:16" ht="18">
      <c r="B28" s="183" t="s">
        <v>124</v>
      </c>
      <c r="C28" s="189">
        <v>8</v>
      </c>
      <c r="D28" s="190" t="s">
        <v>252</v>
      </c>
      <c r="E28" s="191">
        <v>1</v>
      </c>
      <c r="I28" s="168" t="s">
        <v>160</v>
      </c>
      <c r="J28" s="169">
        <v>0</v>
      </c>
      <c r="K28" s="170">
        <f t="shared" si="1"/>
        <v>0</v>
      </c>
      <c r="O28" s="8"/>
      <c r="P28" s="8"/>
    </row>
    <row r="29" spans="2:16" ht="18">
      <c r="B29" s="192" t="s">
        <v>87</v>
      </c>
      <c r="C29" s="187">
        <v>6</v>
      </c>
      <c r="D29" s="188" t="s">
        <v>255</v>
      </c>
      <c r="E29" s="193">
        <v>2</v>
      </c>
      <c r="F29" s="92" t="s">
        <v>83</v>
      </c>
      <c r="I29" s="171" t="s">
        <v>144</v>
      </c>
      <c r="J29" s="172">
        <v>0</v>
      </c>
      <c r="K29" s="173">
        <f t="shared" si="1"/>
        <v>0</v>
      </c>
      <c r="P29" s="8"/>
    </row>
    <row r="30" spans="2:16" ht="18" customHeight="1">
      <c r="B30" s="192" t="s">
        <v>114</v>
      </c>
      <c r="C30" s="187">
        <v>6</v>
      </c>
      <c r="D30" s="188" t="s">
        <v>255</v>
      </c>
      <c r="E30" s="193">
        <v>3</v>
      </c>
      <c r="F30" s="55"/>
      <c r="I30" s="171" t="s">
        <v>161</v>
      </c>
      <c r="J30" s="172">
        <v>1</v>
      </c>
      <c r="K30" s="173">
        <f t="shared" si="1"/>
        <v>7.6335877862595417E-3</v>
      </c>
      <c r="O30" s="8"/>
      <c r="P30" s="8"/>
    </row>
    <row r="31" spans="2:16" ht="18.75" customHeight="1">
      <c r="B31" s="158" t="s">
        <v>129</v>
      </c>
      <c r="C31" s="156">
        <v>5</v>
      </c>
      <c r="D31" s="157" t="s">
        <v>237</v>
      </c>
      <c r="E31" s="159">
        <v>4</v>
      </c>
      <c r="F31" s="55"/>
      <c r="I31" s="171" t="s">
        <v>162</v>
      </c>
      <c r="J31" s="172">
        <v>6</v>
      </c>
      <c r="K31" s="173">
        <f t="shared" si="1"/>
        <v>4.5801526717557252E-2</v>
      </c>
      <c r="N31" s="7"/>
      <c r="O31" s="8"/>
      <c r="P31" s="8"/>
    </row>
    <row r="32" spans="2:16" ht="17.25" customHeight="1">
      <c r="B32" s="158" t="s">
        <v>121</v>
      </c>
      <c r="C32" s="156">
        <v>5</v>
      </c>
      <c r="D32" s="157" t="s">
        <v>237</v>
      </c>
      <c r="E32" s="159">
        <v>5</v>
      </c>
      <c r="F32" s="7"/>
      <c r="I32" s="171" t="s">
        <v>163</v>
      </c>
      <c r="J32" s="172">
        <v>3</v>
      </c>
      <c r="K32" s="173">
        <f t="shared" si="1"/>
        <v>2.2900763358778626E-2</v>
      </c>
      <c r="N32" s="7"/>
      <c r="O32" s="8"/>
      <c r="P32" s="8"/>
    </row>
    <row r="33" spans="1:17" ht="16.350000000000001" customHeight="1">
      <c r="B33" s="158" t="s">
        <v>118</v>
      </c>
      <c r="C33" s="156">
        <v>4</v>
      </c>
      <c r="D33" s="157" t="s">
        <v>229</v>
      </c>
      <c r="E33" s="159">
        <v>6</v>
      </c>
      <c r="F33" s="55"/>
      <c r="G33" s="27"/>
      <c r="I33" s="171" t="s">
        <v>164</v>
      </c>
      <c r="J33" s="172">
        <v>3</v>
      </c>
      <c r="K33" s="173">
        <f t="shared" si="1"/>
        <v>2.2900763358778626E-2</v>
      </c>
      <c r="N33" s="7"/>
      <c r="O33" s="8"/>
      <c r="P33" s="8"/>
    </row>
    <row r="34" spans="1:17" ht="15.6" customHeight="1" thickBot="1">
      <c r="A34" s="7"/>
      <c r="B34" s="158" t="s">
        <v>212</v>
      </c>
      <c r="C34" s="156">
        <v>4</v>
      </c>
      <c r="D34" s="157" t="s">
        <v>229</v>
      </c>
      <c r="E34" s="159">
        <v>7</v>
      </c>
      <c r="F34" s="7"/>
      <c r="G34" s="27"/>
      <c r="I34" s="171" t="s">
        <v>165</v>
      </c>
      <c r="J34" s="172">
        <v>1</v>
      </c>
      <c r="K34" s="173">
        <f t="shared" si="1"/>
        <v>7.6335877862595417E-3</v>
      </c>
      <c r="N34" s="7"/>
      <c r="O34" s="8"/>
      <c r="P34" s="8"/>
    </row>
    <row r="35" spans="1:17" ht="15.95" customHeight="1" thickBot="1">
      <c r="A35" s="7"/>
      <c r="B35" s="158" t="s">
        <v>256</v>
      </c>
      <c r="C35" s="156">
        <v>4</v>
      </c>
      <c r="D35" s="157" t="s">
        <v>229</v>
      </c>
      <c r="E35" s="159">
        <v>8</v>
      </c>
      <c r="F35" s="62"/>
      <c r="G35" s="27"/>
      <c r="I35" s="167" t="s">
        <v>16</v>
      </c>
      <c r="J35" s="150">
        <v>102</v>
      </c>
      <c r="K35" s="151">
        <f>SUM(K21:K34)</f>
        <v>0.77862595419847347</v>
      </c>
      <c r="N35" s="7"/>
      <c r="O35" s="8"/>
      <c r="P35" s="8"/>
    </row>
    <row r="36" spans="1:17" ht="15.6" customHeight="1">
      <c r="B36" s="158" t="s">
        <v>116</v>
      </c>
      <c r="C36" s="156">
        <v>4</v>
      </c>
      <c r="D36" s="157" t="s">
        <v>229</v>
      </c>
      <c r="E36" s="159">
        <v>9</v>
      </c>
      <c r="F36" s="7"/>
      <c r="G36" s="8"/>
      <c r="H36" s="8"/>
      <c r="M36" s="7"/>
      <c r="N36" s="7"/>
      <c r="O36" s="8"/>
      <c r="P36" s="8"/>
    </row>
    <row r="37" spans="1:17" ht="16.149999999999999" customHeight="1">
      <c r="B37" s="158" t="s">
        <v>117</v>
      </c>
      <c r="C37" s="156">
        <v>4</v>
      </c>
      <c r="D37" s="157" t="s">
        <v>229</v>
      </c>
      <c r="E37" s="159">
        <v>10</v>
      </c>
      <c r="F37" s="7"/>
      <c r="G37" s="8"/>
      <c r="H37" s="8"/>
      <c r="N37" s="7"/>
      <c r="O37" s="8"/>
      <c r="P37" s="8"/>
    </row>
    <row r="38" spans="1:17" ht="18" customHeight="1" thickBot="1">
      <c r="B38" s="158" t="s">
        <v>211</v>
      </c>
      <c r="C38" s="156">
        <v>3</v>
      </c>
      <c r="D38" s="157" t="s">
        <v>241</v>
      </c>
      <c r="E38" s="159">
        <v>11</v>
      </c>
      <c r="F38" s="7"/>
      <c r="G38" s="8"/>
      <c r="H38" s="8"/>
      <c r="I38" s="4" t="s">
        <v>290</v>
      </c>
      <c r="N38" s="7"/>
      <c r="O38" s="8"/>
      <c r="P38" s="8"/>
    </row>
    <row r="39" spans="1:17" ht="16.149999999999999" customHeight="1" thickBot="1">
      <c r="B39" s="158" t="s">
        <v>257</v>
      </c>
      <c r="C39" s="156">
        <v>3</v>
      </c>
      <c r="D39" s="157" t="s">
        <v>241</v>
      </c>
      <c r="E39" s="159">
        <v>12</v>
      </c>
      <c r="F39" s="7"/>
      <c r="G39" s="28"/>
      <c r="I39" s="136" t="s">
        <v>98</v>
      </c>
      <c r="J39" s="139" t="s">
        <v>35</v>
      </c>
      <c r="K39" s="145" t="s">
        <v>17</v>
      </c>
      <c r="N39" s="7"/>
      <c r="O39" s="8"/>
      <c r="P39" s="8"/>
    </row>
    <row r="40" spans="1:17" ht="16.149999999999999" customHeight="1">
      <c r="B40" s="158" t="s">
        <v>123</v>
      </c>
      <c r="C40" s="156">
        <v>3</v>
      </c>
      <c r="D40" s="157" t="s">
        <v>241</v>
      </c>
      <c r="E40" s="159">
        <v>13</v>
      </c>
      <c r="F40" s="7"/>
      <c r="G40" s="28"/>
      <c r="I40" s="137" t="s">
        <v>39</v>
      </c>
      <c r="J40" s="138">
        <v>84</v>
      </c>
      <c r="K40" s="166" t="s">
        <v>282</v>
      </c>
      <c r="N40" s="7"/>
      <c r="O40" s="8"/>
      <c r="P40" s="8"/>
    </row>
    <row r="41" spans="1:17" ht="16.149999999999999" customHeight="1">
      <c r="B41" s="158" t="s">
        <v>105</v>
      </c>
      <c r="C41" s="156">
        <v>3</v>
      </c>
      <c r="D41" s="157" t="s">
        <v>241</v>
      </c>
      <c r="E41" s="159">
        <v>14</v>
      </c>
      <c r="F41" s="7"/>
      <c r="G41" s="28"/>
      <c r="I41" s="90" t="s">
        <v>202</v>
      </c>
      <c r="J41" s="91">
        <v>8</v>
      </c>
      <c r="K41" s="101" t="s">
        <v>252</v>
      </c>
      <c r="N41" s="7"/>
      <c r="O41" s="8"/>
      <c r="P41" s="8"/>
    </row>
    <row r="42" spans="1:17" ht="16.149999999999999" customHeight="1">
      <c r="B42" s="158" t="s">
        <v>194</v>
      </c>
      <c r="C42" s="156">
        <v>3</v>
      </c>
      <c r="D42" s="157" t="s">
        <v>241</v>
      </c>
      <c r="E42" s="159">
        <v>15</v>
      </c>
      <c r="F42" s="7"/>
      <c r="G42" s="28"/>
      <c r="I42" s="90" t="s">
        <v>104</v>
      </c>
      <c r="J42" s="91">
        <v>5</v>
      </c>
      <c r="K42" s="101" t="s">
        <v>237</v>
      </c>
      <c r="N42" s="7"/>
      <c r="O42" s="8"/>
      <c r="P42" s="8"/>
    </row>
    <row r="43" spans="1:17" ht="18">
      <c r="B43" s="158" t="s">
        <v>258</v>
      </c>
      <c r="C43" s="156">
        <v>3</v>
      </c>
      <c r="D43" s="157" t="s">
        <v>241</v>
      </c>
      <c r="E43" s="159">
        <v>16</v>
      </c>
      <c r="F43" s="7"/>
      <c r="G43" s="28"/>
      <c r="I43" s="110" t="s">
        <v>207</v>
      </c>
      <c r="J43" s="111">
        <v>4</v>
      </c>
      <c r="K43" s="112" t="s">
        <v>229</v>
      </c>
      <c r="P43" s="8"/>
    </row>
    <row r="44" spans="1:17" ht="16.149999999999999" customHeight="1">
      <c r="B44" s="158" t="s">
        <v>113</v>
      </c>
      <c r="C44" s="156">
        <v>3</v>
      </c>
      <c r="D44" s="157" t="s">
        <v>241</v>
      </c>
      <c r="E44" s="159">
        <v>17</v>
      </c>
      <c r="F44" s="7"/>
      <c r="G44" s="28"/>
      <c r="I44" s="110" t="s">
        <v>283</v>
      </c>
      <c r="J44" s="111">
        <v>3</v>
      </c>
      <c r="K44" s="112" t="s">
        <v>241</v>
      </c>
      <c r="N44" s="7"/>
      <c r="O44" s="8"/>
      <c r="P44" s="8"/>
    </row>
    <row r="45" spans="1:17" ht="16.149999999999999" customHeight="1">
      <c r="B45" s="158" t="s">
        <v>85</v>
      </c>
      <c r="C45" s="156">
        <v>3</v>
      </c>
      <c r="D45" s="157" t="s">
        <v>241</v>
      </c>
      <c r="E45" s="159">
        <v>18</v>
      </c>
      <c r="F45" s="7"/>
      <c r="G45" s="28"/>
      <c r="I45" s="110" t="s">
        <v>208</v>
      </c>
      <c r="J45" s="111">
        <v>3</v>
      </c>
      <c r="K45" s="112" t="s">
        <v>241</v>
      </c>
      <c r="N45" s="7"/>
      <c r="O45" s="8"/>
      <c r="P45" s="8"/>
    </row>
    <row r="46" spans="1:17" ht="16.149999999999999" customHeight="1">
      <c r="B46" s="158" t="s">
        <v>122</v>
      </c>
      <c r="C46" s="156">
        <v>2</v>
      </c>
      <c r="D46" s="157" t="s">
        <v>235</v>
      </c>
      <c r="E46" s="159">
        <v>19</v>
      </c>
      <c r="F46" s="7"/>
      <c r="G46" s="28"/>
      <c r="I46" s="67" t="s">
        <v>284</v>
      </c>
      <c r="J46" s="54">
        <v>3</v>
      </c>
      <c r="K46" s="102" t="s">
        <v>241</v>
      </c>
      <c r="M46" s="8"/>
      <c r="O46" s="7"/>
      <c r="P46" s="8"/>
      <c r="Q46" s="8"/>
    </row>
    <row r="47" spans="1:17" ht="16.5" customHeight="1">
      <c r="B47" s="158" t="s">
        <v>139</v>
      </c>
      <c r="C47" s="156">
        <v>2</v>
      </c>
      <c r="D47" s="157" t="s">
        <v>235</v>
      </c>
      <c r="E47" s="159">
        <v>20</v>
      </c>
      <c r="F47" s="7"/>
      <c r="G47" s="8"/>
      <c r="I47" s="67" t="s">
        <v>203</v>
      </c>
      <c r="J47" s="54">
        <v>3</v>
      </c>
      <c r="K47" s="102" t="s">
        <v>241</v>
      </c>
      <c r="M47" s="8"/>
      <c r="O47" s="7"/>
      <c r="P47" s="8"/>
      <c r="Q47" s="8"/>
    </row>
    <row r="48" spans="1:17" ht="16.149999999999999" customHeight="1">
      <c r="B48" s="158" t="s">
        <v>186</v>
      </c>
      <c r="C48" s="156">
        <v>2</v>
      </c>
      <c r="D48" s="157" t="s">
        <v>235</v>
      </c>
      <c r="E48" s="159">
        <v>21</v>
      </c>
      <c r="F48" s="7"/>
      <c r="G48" s="8"/>
      <c r="I48" s="67" t="s">
        <v>285</v>
      </c>
      <c r="J48" s="54">
        <v>2</v>
      </c>
      <c r="K48" s="102" t="s">
        <v>235</v>
      </c>
      <c r="M48" s="8"/>
      <c r="O48" s="7"/>
      <c r="P48" s="8"/>
      <c r="Q48" s="8"/>
    </row>
    <row r="49" spans="1:17" ht="16.149999999999999" customHeight="1">
      <c r="B49" s="158" t="s">
        <v>215</v>
      </c>
      <c r="C49" s="156">
        <v>2</v>
      </c>
      <c r="D49" s="157" t="s">
        <v>235</v>
      </c>
      <c r="E49" s="159">
        <v>22</v>
      </c>
      <c r="F49" s="7"/>
      <c r="G49" s="8"/>
      <c r="I49" s="67" t="s">
        <v>214</v>
      </c>
      <c r="J49" s="54">
        <v>2</v>
      </c>
      <c r="K49" s="102" t="s">
        <v>235</v>
      </c>
      <c r="P49" s="8"/>
      <c r="Q49" s="8"/>
    </row>
    <row r="50" spans="1:17" ht="16.149999999999999" customHeight="1">
      <c r="B50" s="158" t="s">
        <v>217</v>
      </c>
      <c r="C50" s="156">
        <v>2</v>
      </c>
      <c r="D50" s="157" t="s">
        <v>235</v>
      </c>
      <c r="E50" s="159">
        <v>23</v>
      </c>
      <c r="F50" s="7"/>
      <c r="G50" s="8"/>
      <c r="I50" s="67" t="s">
        <v>205</v>
      </c>
      <c r="J50" s="54">
        <v>2</v>
      </c>
      <c r="K50" s="102" t="s">
        <v>235</v>
      </c>
      <c r="P50" s="8"/>
      <c r="Q50" s="8"/>
    </row>
    <row r="51" spans="1:17" ht="19.5" customHeight="1">
      <c r="B51" s="158" t="s">
        <v>112</v>
      </c>
      <c r="C51" s="156">
        <v>2</v>
      </c>
      <c r="D51" s="157" t="s">
        <v>235</v>
      </c>
      <c r="E51" s="159">
        <v>24</v>
      </c>
      <c r="I51" s="67" t="s">
        <v>225</v>
      </c>
      <c r="J51" s="54">
        <v>2</v>
      </c>
      <c r="K51" s="102" t="s">
        <v>235</v>
      </c>
      <c r="O51" s="7"/>
      <c r="P51" s="8"/>
      <c r="Q51" s="8"/>
    </row>
    <row r="52" spans="1:17" ht="18">
      <c r="B52" s="158" t="s">
        <v>210</v>
      </c>
      <c r="C52" s="156">
        <v>2</v>
      </c>
      <c r="D52" s="157" t="s">
        <v>235</v>
      </c>
      <c r="E52" s="159">
        <v>25</v>
      </c>
      <c r="I52" s="67" t="s">
        <v>286</v>
      </c>
      <c r="J52" s="54">
        <v>1</v>
      </c>
      <c r="K52" s="102" t="s">
        <v>233</v>
      </c>
      <c r="O52" s="7"/>
      <c r="P52" s="8"/>
      <c r="Q52" s="8"/>
    </row>
    <row r="53" spans="1:17" ht="18">
      <c r="B53" s="158" t="s">
        <v>259</v>
      </c>
      <c r="C53" s="156">
        <v>2</v>
      </c>
      <c r="D53" s="157" t="s">
        <v>235</v>
      </c>
      <c r="E53" s="159">
        <v>26</v>
      </c>
      <c r="F53" s="7"/>
      <c r="G53" s="8"/>
      <c r="I53" s="67" t="s">
        <v>287</v>
      </c>
      <c r="J53" s="54">
        <v>1</v>
      </c>
      <c r="K53" s="102" t="s">
        <v>233</v>
      </c>
      <c r="O53" s="7"/>
      <c r="P53" s="8"/>
      <c r="Q53" s="8"/>
    </row>
    <row r="54" spans="1:17" ht="18">
      <c r="A54" s="88"/>
      <c r="B54" s="158" t="s">
        <v>221</v>
      </c>
      <c r="C54" s="156">
        <v>2</v>
      </c>
      <c r="D54" s="157" t="s">
        <v>235</v>
      </c>
      <c r="E54" s="159">
        <v>27</v>
      </c>
      <c r="F54" s="7"/>
      <c r="G54" s="8"/>
      <c r="I54" s="67" t="s">
        <v>288</v>
      </c>
      <c r="J54" s="54">
        <v>1</v>
      </c>
      <c r="K54" s="102" t="s">
        <v>233</v>
      </c>
      <c r="O54" s="7"/>
      <c r="P54" s="8"/>
      <c r="Q54" s="8"/>
    </row>
    <row r="55" spans="1:17" ht="18">
      <c r="A55" s="88"/>
      <c r="B55" s="158" t="s">
        <v>260</v>
      </c>
      <c r="C55" s="156">
        <v>2</v>
      </c>
      <c r="D55" s="157" t="s">
        <v>235</v>
      </c>
      <c r="E55" s="159">
        <v>28</v>
      </c>
      <c r="F55" s="7"/>
      <c r="G55" s="8"/>
      <c r="I55" s="164" t="s">
        <v>289</v>
      </c>
      <c r="J55" s="163">
        <v>1</v>
      </c>
      <c r="K55" s="165" t="s">
        <v>233</v>
      </c>
      <c r="P55" s="8"/>
      <c r="Q55" s="8"/>
    </row>
    <row r="56" spans="1:17" ht="18.75" thickBot="1">
      <c r="A56" s="88"/>
      <c r="B56" s="158" t="s">
        <v>131</v>
      </c>
      <c r="C56" s="156">
        <v>2</v>
      </c>
      <c r="D56" s="157" t="s">
        <v>235</v>
      </c>
      <c r="E56" s="159">
        <v>29</v>
      </c>
      <c r="F56" s="7"/>
      <c r="G56" s="8"/>
      <c r="I56" s="160" t="s">
        <v>21</v>
      </c>
      <c r="J56" s="161">
        <v>6</v>
      </c>
      <c r="K56" s="162" t="s">
        <v>255</v>
      </c>
      <c r="O56" s="7"/>
      <c r="P56" s="8"/>
      <c r="Q56" s="8"/>
    </row>
    <row r="57" spans="1:17" ht="18">
      <c r="A57" s="88"/>
      <c r="B57" s="158" t="s">
        <v>84</v>
      </c>
      <c r="C57" s="156">
        <v>2</v>
      </c>
      <c r="D57" s="157" t="s">
        <v>235</v>
      </c>
      <c r="E57" s="159">
        <v>30</v>
      </c>
      <c r="F57" s="7"/>
      <c r="G57" s="8"/>
      <c r="O57" s="7"/>
      <c r="P57" s="8"/>
      <c r="Q57" s="8"/>
    </row>
    <row r="58" spans="1:17" ht="18">
      <c r="A58" s="88"/>
      <c r="B58" s="158" t="s">
        <v>209</v>
      </c>
      <c r="C58" s="156">
        <v>2</v>
      </c>
      <c r="D58" s="157" t="s">
        <v>235</v>
      </c>
      <c r="E58" s="159">
        <v>31</v>
      </c>
      <c r="F58" s="7"/>
      <c r="G58" s="8"/>
      <c r="O58" s="7"/>
      <c r="P58" s="8"/>
      <c r="Q58" s="8"/>
    </row>
    <row r="59" spans="1:17" ht="16.899999999999999" customHeight="1">
      <c r="A59" s="88"/>
      <c r="B59" s="158" t="s">
        <v>120</v>
      </c>
      <c r="C59" s="156">
        <v>1</v>
      </c>
      <c r="D59" s="157" t="s">
        <v>233</v>
      </c>
      <c r="E59" s="159">
        <v>32</v>
      </c>
      <c r="G59" s="8"/>
      <c r="H59"/>
      <c r="O59" s="7"/>
      <c r="P59" s="8"/>
      <c r="Q59" s="8"/>
    </row>
    <row r="60" spans="1:17" ht="18">
      <c r="A60" s="88"/>
      <c r="B60" s="158" t="s">
        <v>261</v>
      </c>
      <c r="C60" s="156">
        <v>1</v>
      </c>
      <c r="D60" s="157" t="s">
        <v>233</v>
      </c>
      <c r="E60" s="159">
        <v>33</v>
      </c>
      <c r="G60" s="8"/>
      <c r="H60"/>
      <c r="O60" s="7"/>
      <c r="P60" s="8"/>
      <c r="Q60" s="8"/>
    </row>
    <row r="61" spans="1:17" ht="18">
      <c r="A61" s="88"/>
      <c r="B61" s="158" t="s">
        <v>262</v>
      </c>
      <c r="C61" s="156">
        <v>1</v>
      </c>
      <c r="D61" s="157" t="s">
        <v>233</v>
      </c>
      <c r="E61" s="159">
        <v>34</v>
      </c>
      <c r="G61" s="8"/>
      <c r="H61"/>
      <c r="J61" s="16"/>
      <c r="O61"/>
    </row>
    <row r="62" spans="1:17" ht="18">
      <c r="B62" s="158" t="s">
        <v>53</v>
      </c>
      <c r="C62" s="156">
        <v>1</v>
      </c>
      <c r="D62" s="157" t="s">
        <v>233</v>
      </c>
      <c r="E62" s="159">
        <v>35</v>
      </c>
      <c r="F62" s="79">
        <v>0</v>
      </c>
      <c r="G62" s="8"/>
      <c r="H62"/>
      <c r="J62" s="16"/>
      <c r="P62" s="8"/>
      <c r="Q62" s="8"/>
    </row>
    <row r="63" spans="1:17">
      <c r="B63" s="158" t="s">
        <v>263</v>
      </c>
      <c r="C63" s="156">
        <v>1</v>
      </c>
      <c r="D63" s="157" t="s">
        <v>233</v>
      </c>
      <c r="E63" s="159">
        <v>36</v>
      </c>
      <c r="K63" s="16"/>
      <c r="O63"/>
    </row>
    <row r="64" spans="1:17" ht="18">
      <c r="B64" s="158" t="s">
        <v>108</v>
      </c>
      <c r="C64" s="156">
        <v>1</v>
      </c>
      <c r="D64" s="157" t="s">
        <v>233</v>
      </c>
      <c r="E64" s="159">
        <v>37</v>
      </c>
      <c r="O64" s="7"/>
    </row>
    <row r="65" spans="1:15" ht="18">
      <c r="B65" s="158" t="s">
        <v>88</v>
      </c>
      <c r="C65" s="156">
        <v>1</v>
      </c>
      <c r="D65" s="157" t="s">
        <v>233</v>
      </c>
      <c r="E65" s="159">
        <v>38</v>
      </c>
      <c r="O65" s="7"/>
    </row>
    <row r="66" spans="1:15" ht="18">
      <c r="B66" s="158" t="s">
        <v>187</v>
      </c>
      <c r="C66" s="156">
        <v>1</v>
      </c>
      <c r="D66" s="157" t="s">
        <v>233</v>
      </c>
      <c r="E66" s="159">
        <v>39</v>
      </c>
      <c r="G66" s="8"/>
      <c r="O66" s="7"/>
    </row>
    <row r="67" spans="1:15">
      <c r="B67" s="158" t="s">
        <v>115</v>
      </c>
      <c r="C67" s="156">
        <v>1</v>
      </c>
      <c r="D67" s="157" t="s">
        <v>233</v>
      </c>
      <c r="E67" s="159">
        <v>40</v>
      </c>
      <c r="H67"/>
      <c r="O67"/>
    </row>
    <row r="68" spans="1:15">
      <c r="B68" s="158" t="s">
        <v>213</v>
      </c>
      <c r="C68" s="156">
        <v>1</v>
      </c>
      <c r="D68" s="157" t="s">
        <v>233</v>
      </c>
      <c r="E68" s="159">
        <v>41</v>
      </c>
      <c r="H68"/>
      <c r="J68" s="16"/>
      <c r="K68" s="16"/>
      <c r="O68"/>
    </row>
    <row r="69" spans="1:15">
      <c r="B69" s="158" t="s">
        <v>92</v>
      </c>
      <c r="C69" s="156">
        <v>1</v>
      </c>
      <c r="D69" s="157" t="s">
        <v>233</v>
      </c>
      <c r="E69" s="159">
        <v>42</v>
      </c>
      <c r="H69"/>
      <c r="O69"/>
    </row>
    <row r="70" spans="1:15">
      <c r="B70" s="158" t="s">
        <v>264</v>
      </c>
      <c r="C70" s="156">
        <v>1</v>
      </c>
      <c r="D70" s="157" t="s">
        <v>233</v>
      </c>
      <c r="E70" s="159">
        <v>43</v>
      </c>
      <c r="H70"/>
      <c r="O70"/>
    </row>
    <row r="71" spans="1:15">
      <c r="A71" s="154"/>
      <c r="B71" s="158" t="s">
        <v>265</v>
      </c>
      <c r="C71" s="156">
        <v>1</v>
      </c>
      <c r="D71" s="157" t="s">
        <v>233</v>
      </c>
      <c r="E71" s="159">
        <v>44</v>
      </c>
      <c r="H71"/>
      <c r="O71"/>
    </row>
    <row r="72" spans="1:15">
      <c r="B72" s="158" t="s">
        <v>266</v>
      </c>
      <c r="C72" s="156">
        <v>1</v>
      </c>
      <c r="D72" s="157" t="s">
        <v>233</v>
      </c>
      <c r="E72" s="159">
        <v>45</v>
      </c>
      <c r="H72"/>
      <c r="O72"/>
    </row>
    <row r="73" spans="1:15">
      <c r="B73" s="158" t="s">
        <v>90</v>
      </c>
      <c r="C73" s="156">
        <v>1</v>
      </c>
      <c r="D73" s="157" t="s">
        <v>233</v>
      </c>
      <c r="E73" s="159">
        <v>46</v>
      </c>
      <c r="H73"/>
      <c r="O73"/>
    </row>
    <row r="74" spans="1:15">
      <c r="B74" s="158" t="s">
        <v>125</v>
      </c>
      <c r="C74" s="156">
        <v>1</v>
      </c>
      <c r="D74" s="157" t="s">
        <v>233</v>
      </c>
      <c r="E74" s="159">
        <v>47</v>
      </c>
      <c r="H74"/>
      <c r="O74"/>
    </row>
    <row r="75" spans="1:15">
      <c r="B75" s="158" t="s">
        <v>119</v>
      </c>
      <c r="C75" s="156">
        <v>1</v>
      </c>
      <c r="D75" s="157" t="s">
        <v>233</v>
      </c>
      <c r="E75" s="159">
        <v>48</v>
      </c>
      <c r="H75"/>
      <c r="O75"/>
    </row>
    <row r="76" spans="1:15">
      <c r="B76" s="158" t="s">
        <v>110</v>
      </c>
      <c r="C76" s="156">
        <v>1</v>
      </c>
      <c r="D76" s="157" t="s">
        <v>233</v>
      </c>
      <c r="E76" s="159">
        <v>49</v>
      </c>
      <c r="H76"/>
      <c r="O76"/>
    </row>
    <row r="77" spans="1:15">
      <c r="B77" s="158" t="s">
        <v>267</v>
      </c>
      <c r="C77" s="156">
        <v>1</v>
      </c>
      <c r="D77" s="157" t="s">
        <v>233</v>
      </c>
      <c r="E77" s="159">
        <v>50</v>
      </c>
      <c r="H77"/>
      <c r="O77"/>
    </row>
    <row r="78" spans="1:15">
      <c r="B78" s="158" t="s">
        <v>91</v>
      </c>
      <c r="C78" s="156">
        <v>1</v>
      </c>
      <c r="D78" s="157" t="s">
        <v>233</v>
      </c>
      <c r="E78" s="159">
        <v>51</v>
      </c>
      <c r="H78"/>
      <c r="O78"/>
    </row>
    <row r="79" spans="1:15">
      <c r="B79" s="158" t="s">
        <v>140</v>
      </c>
      <c r="C79" s="156">
        <v>1</v>
      </c>
      <c r="D79" s="157" t="s">
        <v>233</v>
      </c>
      <c r="E79" s="159">
        <v>52</v>
      </c>
      <c r="H79"/>
      <c r="O79"/>
    </row>
    <row r="80" spans="1:15">
      <c r="B80" s="158" t="s">
        <v>268</v>
      </c>
      <c r="C80" s="156">
        <v>1</v>
      </c>
      <c r="D80" s="157" t="s">
        <v>233</v>
      </c>
      <c r="E80" s="159">
        <v>53</v>
      </c>
      <c r="H80"/>
      <c r="O80"/>
    </row>
    <row r="81" spans="2:15">
      <c r="B81" s="158" t="s">
        <v>291</v>
      </c>
      <c r="C81" s="156">
        <v>9</v>
      </c>
      <c r="D81" s="157"/>
      <c r="E81" s="159"/>
      <c r="G81" s="16"/>
      <c r="H81"/>
      <c r="O81"/>
    </row>
    <row r="82" spans="2:15" ht="15.75" thickBot="1">
      <c r="B82" s="206" t="s">
        <v>292</v>
      </c>
      <c r="C82" s="207">
        <f>SUM(C28:C81)</f>
        <v>131</v>
      </c>
      <c r="D82" s="208"/>
      <c r="E82" s="209"/>
      <c r="H82"/>
      <c r="O82"/>
    </row>
    <row r="83" spans="2:15">
      <c r="D83" s="79"/>
      <c r="G83" s="79"/>
      <c r="H83"/>
      <c r="N83" s="16"/>
      <c r="O83"/>
    </row>
    <row r="84" spans="2:15">
      <c r="D84" s="79"/>
      <c r="H84"/>
      <c r="K84" s="16"/>
      <c r="O84"/>
    </row>
    <row r="85" spans="2:15">
      <c r="D85" s="79"/>
      <c r="K85" s="16"/>
    </row>
    <row r="86" spans="2:15">
      <c r="D86" s="79"/>
      <c r="K86" s="16"/>
    </row>
    <row r="87" spans="2:15">
      <c r="K87" s="16"/>
    </row>
    <row r="88" spans="2:15">
      <c r="K88" s="16"/>
    </row>
    <row r="89" spans="2:15">
      <c r="K89" s="16"/>
    </row>
    <row r="91" spans="2:15">
      <c r="H91"/>
      <c r="O91"/>
    </row>
    <row r="92" spans="2:15">
      <c r="H92"/>
      <c r="O92"/>
    </row>
    <row r="93" spans="2:15">
      <c r="H93"/>
      <c r="O93"/>
    </row>
    <row r="94" spans="2:15">
      <c r="H94"/>
      <c r="O94"/>
    </row>
    <row r="95" spans="2:15">
      <c r="H95"/>
      <c r="O95"/>
    </row>
    <row r="96" spans="2:15">
      <c r="H96"/>
      <c r="O96"/>
    </row>
    <row r="97" spans="8:15">
      <c r="H97"/>
      <c r="O97"/>
    </row>
  </sheetData>
  <sortState ref="E21:G34">
    <sortCondition descending="1" ref="F21:F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zoomScale="70" zoomScaleNormal="70" workbookViewId="0">
      <selection activeCell="E41" sqref="E41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68</v>
      </c>
      <c r="C1" s="14" t="s">
        <v>50</v>
      </c>
      <c r="D1" s="14" t="s">
        <v>47</v>
      </c>
      <c r="H1" s="204" t="s">
        <v>48</v>
      </c>
      <c r="I1" s="204"/>
      <c r="J1" s="205"/>
      <c r="N1" s="15"/>
    </row>
    <row r="2" spans="1:23" ht="33.6" customHeight="1">
      <c r="B2" s="47">
        <f>'20210517'!I3</f>
        <v>44333</v>
      </c>
      <c r="C2" s="46" t="s">
        <v>22</v>
      </c>
      <c r="D2" s="35" t="s">
        <v>23</v>
      </c>
      <c r="E2" s="35" t="s">
        <v>24</v>
      </c>
      <c r="F2" s="8"/>
      <c r="H2" s="146" t="s">
        <v>65</v>
      </c>
      <c r="I2" s="147">
        <v>482</v>
      </c>
      <c r="N2" s="15"/>
      <c r="O2" s="15"/>
    </row>
    <row r="3" spans="1:23" ht="29.1" customHeight="1" thickBot="1">
      <c r="B3" s="36" t="s">
        <v>25</v>
      </c>
      <c r="C3" s="56">
        <v>1492</v>
      </c>
      <c r="D3" s="56">
        <v>60</v>
      </c>
      <c r="E3" s="59">
        <f>D3/C3</f>
        <v>4.0214477211796246E-2</v>
      </c>
      <c r="F3" s="8"/>
      <c r="G3" s="8"/>
      <c r="H3" s="148" t="s">
        <v>66</v>
      </c>
      <c r="I3" s="149">
        <v>0</v>
      </c>
      <c r="N3" s="15"/>
      <c r="O3" s="15"/>
    </row>
    <row r="4" spans="1:23" ht="28.9" customHeight="1">
      <c r="B4" s="37" t="s">
        <v>26</v>
      </c>
      <c r="C4" s="57">
        <v>922</v>
      </c>
      <c r="D4" s="57">
        <v>71</v>
      </c>
      <c r="E4" s="38">
        <f>D4/C4</f>
        <v>7.7006507592190895E-2</v>
      </c>
      <c r="G4" s="8"/>
      <c r="I4" s="15"/>
      <c r="N4" s="15"/>
      <c r="O4" s="15"/>
    </row>
    <row r="5" spans="1:23" ht="23.25" customHeight="1">
      <c r="B5" s="39" t="s">
        <v>27</v>
      </c>
      <c r="C5" s="58">
        <f>SUM(C3:C4)</f>
        <v>2414</v>
      </c>
      <c r="D5" s="58">
        <f>SUM(D3:D4)</f>
        <v>131</v>
      </c>
      <c r="E5" s="40">
        <f>D5/C5</f>
        <v>5.4266777133388566E-2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51</v>
      </c>
      <c r="F7" s="13"/>
    </row>
    <row r="8" spans="1:23" ht="25.15" customHeight="1">
      <c r="B8" s="25" t="str">
        <f>'20210517'!B16</f>
        <v>Zaragoza</v>
      </c>
      <c r="C8" s="26">
        <f>'20210517'!C16</f>
        <v>98</v>
      </c>
      <c r="E8" s="93" t="s">
        <v>28</v>
      </c>
      <c r="F8" s="80">
        <v>1982</v>
      </c>
      <c r="H8" s="4" t="s">
        <v>77</v>
      </c>
    </row>
    <row r="9" spans="1:23" ht="25.15" customHeight="1">
      <c r="B9" s="23" t="str">
        <f>'20210517'!B17</f>
        <v>Huesca</v>
      </c>
      <c r="C9" s="24">
        <f>'20210517'!C17</f>
        <v>25</v>
      </c>
      <c r="E9" s="94" t="s">
        <v>42</v>
      </c>
      <c r="F9" s="81">
        <v>926</v>
      </c>
      <c r="H9" s="53" t="s">
        <v>72</v>
      </c>
      <c r="M9" s="15"/>
    </row>
    <row r="10" spans="1:23" ht="25.15" customHeight="1">
      <c r="B10" s="25" t="str">
        <f>'20210517'!B18</f>
        <v>Teruel</v>
      </c>
      <c r="C10" s="26">
        <f>'20210517'!C18</f>
        <v>4</v>
      </c>
      <c r="E10" s="93" t="s">
        <v>43</v>
      </c>
      <c r="F10" s="80">
        <v>164</v>
      </c>
      <c r="H10" s="42" t="s">
        <v>80</v>
      </c>
      <c r="M10" s="15"/>
    </row>
    <row r="11" spans="1:23" ht="25.15" customHeight="1">
      <c r="B11" s="23" t="str">
        <f>'20210517'!B19</f>
        <v>Desconocido</v>
      </c>
      <c r="C11" s="24">
        <f>'20210517'!C19</f>
        <v>4</v>
      </c>
      <c r="E11" s="94" t="s">
        <v>44</v>
      </c>
      <c r="F11" s="81">
        <v>16</v>
      </c>
      <c r="H11" s="42" t="s">
        <v>81</v>
      </c>
    </row>
    <row r="12" spans="1:23" ht="30" customHeight="1">
      <c r="B12" s="25" t="str">
        <f>'20210517'!B20</f>
        <v>TOTAL</v>
      </c>
      <c r="C12" s="26">
        <f>SUM(C8:C11)</f>
        <v>131</v>
      </c>
      <c r="E12" s="29" t="s">
        <v>16</v>
      </c>
      <c r="F12" s="82">
        <v>3088</v>
      </c>
      <c r="H12" s="42" t="s">
        <v>94</v>
      </c>
      <c r="M12" s="15"/>
      <c r="T12" s="68"/>
      <c r="U12" s="68"/>
      <c r="V12" s="68"/>
      <c r="W12" s="68"/>
    </row>
    <row r="13" spans="1:23">
      <c r="H13" s="42" t="s">
        <v>73</v>
      </c>
      <c r="M13" s="15"/>
    </row>
    <row r="14" spans="1:23">
      <c r="H14" s="48" t="s">
        <v>79</v>
      </c>
    </row>
    <row r="15" spans="1:23" ht="18.75" customHeight="1">
      <c r="B15" s="4" t="s">
        <v>69</v>
      </c>
      <c r="H15" s="48" t="s">
        <v>74</v>
      </c>
    </row>
    <row r="16" spans="1:23" ht="18.75">
      <c r="B16" s="49" t="s">
        <v>62</v>
      </c>
      <c r="C16" s="22" t="s">
        <v>57</v>
      </c>
      <c r="D16" s="49" t="s">
        <v>63</v>
      </c>
      <c r="E16" s="45" t="s">
        <v>60</v>
      </c>
      <c r="F16" s="83"/>
      <c r="H16" s="42" t="s">
        <v>95</v>
      </c>
    </row>
    <row r="17" spans="2:12">
      <c r="B17" s="50" t="s">
        <v>56</v>
      </c>
      <c r="C17" s="87">
        <f>'20210517'!G4</f>
        <v>0.10569105691056911</v>
      </c>
      <c r="D17" s="78">
        <f>C17-E17</f>
        <v>-3.2239977572189507E-2</v>
      </c>
      <c r="E17" s="87">
        <v>0.13793103448275862</v>
      </c>
      <c r="F17" s="83"/>
      <c r="H17" s="43" t="s">
        <v>78</v>
      </c>
    </row>
    <row r="18" spans="2:12">
      <c r="B18" s="51" t="s">
        <v>30</v>
      </c>
      <c r="C18" s="113">
        <f>'20210517'!G6</f>
        <v>0.33333333333333331</v>
      </c>
      <c r="D18" s="78">
        <f>C18-E18</f>
        <v>-0.11494252873563221</v>
      </c>
      <c r="E18" s="77">
        <v>0.44827586206896552</v>
      </c>
      <c r="F18" s="83"/>
      <c r="H18" s="48" t="s">
        <v>96</v>
      </c>
    </row>
    <row r="19" spans="2:12">
      <c r="B19" s="50" t="s">
        <v>31</v>
      </c>
      <c r="C19" s="87">
        <f>'20210517'!G7</f>
        <v>0.52032520325203258</v>
      </c>
      <c r="D19" s="78">
        <f>C19-E19</f>
        <v>-1.4157555368657149E-2</v>
      </c>
      <c r="E19" s="76">
        <v>0.53448275862068972</v>
      </c>
      <c r="F19" s="83"/>
      <c r="H19" s="42" t="s">
        <v>75</v>
      </c>
      <c r="I19" s="33"/>
    </row>
    <row r="20" spans="2:12">
      <c r="B20" s="51" t="s">
        <v>32</v>
      </c>
      <c r="C20" s="113">
        <f>'20210517'!F10+'20210517'!F11</f>
        <v>0.13821138211382114</v>
      </c>
      <c r="D20" s="78">
        <f>C20-E20</f>
        <v>3.4763106251752177E-2</v>
      </c>
      <c r="E20" s="77">
        <v>0.10344827586206896</v>
      </c>
      <c r="F20" s="83"/>
      <c r="H20" s="42" t="s">
        <v>101</v>
      </c>
    </row>
    <row r="21" spans="2:12" ht="16.5" customHeight="1">
      <c r="B21" s="50" t="s">
        <v>33</v>
      </c>
      <c r="C21" s="87">
        <f>'20210517'!F11</f>
        <v>6.5040650406504072E-2</v>
      </c>
      <c r="D21" s="78">
        <f>C21-E21</f>
        <v>-3.9248668348752375E-3</v>
      </c>
      <c r="E21" s="76">
        <v>6.8965517241379309E-2</v>
      </c>
      <c r="H21" s="42" t="s">
        <v>97</v>
      </c>
    </row>
    <row r="23" spans="2:12" ht="39" customHeight="1">
      <c r="B23" s="9"/>
      <c r="H23" s="43" t="s">
        <v>61</v>
      </c>
      <c r="I23" s="33"/>
    </row>
    <row r="24" spans="2:12" ht="15.6" customHeight="1" thickBot="1">
      <c r="B24" s="10" t="s">
        <v>34</v>
      </c>
      <c r="C24" s="11" t="s">
        <v>35</v>
      </c>
      <c r="D24" s="11" t="s">
        <v>17</v>
      </c>
      <c r="E24" s="12" t="s">
        <v>41</v>
      </c>
      <c r="H24" s="44" t="s">
        <v>59</v>
      </c>
    </row>
    <row r="25" spans="2:12" ht="15.6" customHeight="1">
      <c r="B25" s="95" t="s">
        <v>36</v>
      </c>
      <c r="C25" s="96">
        <v>12</v>
      </c>
      <c r="D25" s="96" t="s">
        <v>236</v>
      </c>
      <c r="E25" s="153">
        <f>C25/(C25+C26+C27+C28+C29+C30)</f>
        <v>0.35294117647058826</v>
      </c>
      <c r="H25" s="44"/>
    </row>
    <row r="26" spans="2:12" ht="18.75" customHeight="1">
      <c r="B26" s="7" t="s">
        <v>232</v>
      </c>
      <c r="C26" s="8">
        <v>1</v>
      </c>
      <c r="D26" s="28" t="s">
        <v>233</v>
      </c>
      <c r="E26" s="72"/>
      <c r="H26" s="41"/>
      <c r="I26" s="34"/>
    </row>
    <row r="27" spans="2:12" ht="15.6" customHeight="1">
      <c r="B27" s="7" t="s">
        <v>234</v>
      </c>
      <c r="C27" s="8">
        <v>2</v>
      </c>
      <c r="D27" s="8" t="s">
        <v>235</v>
      </c>
      <c r="H27" s="52" t="s">
        <v>67</v>
      </c>
    </row>
    <row r="28" spans="2:12" ht="18">
      <c r="B28" s="7" t="s">
        <v>100</v>
      </c>
      <c r="C28" s="8">
        <v>12</v>
      </c>
      <c r="D28" s="8" t="s">
        <v>236</v>
      </c>
      <c r="E28" s="62"/>
      <c r="H28" s="4" t="s">
        <v>76</v>
      </c>
    </row>
    <row r="29" spans="2:12" ht="18">
      <c r="B29" s="7" t="s">
        <v>206</v>
      </c>
      <c r="C29" s="8">
        <v>2</v>
      </c>
      <c r="D29" s="8" t="s">
        <v>235</v>
      </c>
    </row>
    <row r="30" spans="2:12" ht="18">
      <c r="B30" s="7" t="s">
        <v>102</v>
      </c>
      <c r="C30" s="8">
        <v>5</v>
      </c>
      <c r="D30" s="8" t="s">
        <v>237</v>
      </c>
    </row>
    <row r="31" spans="2:12" ht="18">
      <c r="B31" s="7" t="s">
        <v>21</v>
      </c>
      <c r="C31" s="8">
        <v>97</v>
      </c>
      <c r="D31" s="8" t="s">
        <v>238</v>
      </c>
    </row>
    <row r="32" spans="2:12" ht="18.75" thickBot="1">
      <c r="B32" s="7"/>
      <c r="C32" s="8"/>
      <c r="D32" s="8"/>
      <c r="H32" s="10"/>
      <c r="I32" s="11"/>
      <c r="J32" s="11"/>
      <c r="K32" s="11"/>
      <c r="L32" s="11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D34" s="8"/>
      <c r="H34" s="7"/>
      <c r="I34" s="8"/>
      <c r="J34" s="8"/>
      <c r="K34" s="8"/>
      <c r="L34" s="8"/>
    </row>
    <row r="35" spans="2:15" ht="18.75" thickBot="1">
      <c r="B35" s="10" t="s">
        <v>37</v>
      </c>
      <c r="C35" s="11" t="s">
        <v>35</v>
      </c>
      <c r="D35" s="11" t="s">
        <v>17</v>
      </c>
      <c r="H35" s="7"/>
      <c r="I35" s="8"/>
      <c r="J35" s="8"/>
      <c r="K35" s="8"/>
      <c r="L35" s="8"/>
    </row>
    <row r="36" spans="2:15" ht="18">
      <c r="B36" s="7" t="s">
        <v>38</v>
      </c>
      <c r="C36" s="8">
        <v>48</v>
      </c>
      <c r="D36" s="8" t="s">
        <v>239</v>
      </c>
      <c r="E36" s="12" t="s">
        <v>40</v>
      </c>
      <c r="F36" s="6" t="s">
        <v>58</v>
      </c>
      <c r="H36" s="7"/>
      <c r="I36" s="7"/>
      <c r="J36" s="8"/>
      <c r="K36" s="8"/>
      <c r="L36" s="8"/>
    </row>
    <row r="37" spans="2:15" ht="18">
      <c r="B37" s="7" t="s">
        <v>220</v>
      </c>
      <c r="C37" s="8">
        <v>4</v>
      </c>
      <c r="D37" s="8" t="s">
        <v>229</v>
      </c>
      <c r="E37" s="17">
        <f>C36*100/SUM(C36:C44)</f>
        <v>78.688524590163937</v>
      </c>
      <c r="H37" s="7"/>
      <c r="I37" s="7"/>
      <c r="J37" s="8"/>
      <c r="K37" s="8"/>
      <c r="L37" s="8"/>
      <c r="M37" s="95"/>
      <c r="N37" s="96"/>
      <c r="O37" s="96"/>
    </row>
    <row r="38" spans="2:15" ht="16.149999999999999" customHeight="1">
      <c r="B38" s="7" t="s">
        <v>240</v>
      </c>
      <c r="C38" s="8">
        <v>3</v>
      </c>
      <c r="D38" s="8" t="s">
        <v>241</v>
      </c>
      <c r="H38" s="7"/>
      <c r="I38" s="7"/>
      <c r="J38" s="8"/>
      <c r="K38" s="8"/>
      <c r="L38" s="8"/>
      <c r="M38" s="95"/>
      <c r="N38" s="96"/>
      <c r="O38" s="96"/>
    </row>
    <row r="39" spans="2:15" ht="18">
      <c r="B39" s="7" t="s">
        <v>242</v>
      </c>
      <c r="C39" s="8">
        <v>1</v>
      </c>
      <c r="D39" s="8" t="s">
        <v>233</v>
      </c>
      <c r="H39" s="7"/>
      <c r="I39" s="7"/>
      <c r="J39" s="8"/>
      <c r="K39" s="8"/>
      <c r="L39" s="8"/>
      <c r="M39" s="7"/>
      <c r="N39" s="8"/>
      <c r="O39" s="8"/>
    </row>
    <row r="40" spans="2:15" ht="18">
      <c r="B40" s="7" t="s">
        <v>243</v>
      </c>
      <c r="C40" s="8">
        <v>1</v>
      </c>
      <c r="D40" s="8" t="s">
        <v>233</v>
      </c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244</v>
      </c>
      <c r="C41" s="8">
        <v>1</v>
      </c>
      <c r="D41" s="8" t="s">
        <v>233</v>
      </c>
      <c r="H41" s="7"/>
      <c r="I41" s="8"/>
      <c r="J41" s="8"/>
      <c r="K41" s="8"/>
      <c r="L41" s="8"/>
      <c r="M41" s="7"/>
      <c r="N41" s="8"/>
      <c r="O41" s="8"/>
    </row>
    <row r="42" spans="2:15" ht="18">
      <c r="B42" s="7" t="s">
        <v>216</v>
      </c>
      <c r="C42" s="8">
        <v>1</v>
      </c>
      <c r="D42" s="8" t="s">
        <v>233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>
      <c r="B43" s="7" t="s">
        <v>245</v>
      </c>
      <c r="C43" s="8">
        <v>1</v>
      </c>
      <c r="D43" s="8" t="s">
        <v>233</v>
      </c>
      <c r="M43" s="7"/>
      <c r="N43" s="8"/>
      <c r="O43" s="8"/>
    </row>
    <row r="44" spans="2:15" ht="18">
      <c r="B44" s="7" t="s">
        <v>246</v>
      </c>
      <c r="C44" s="8">
        <v>1</v>
      </c>
      <c r="D44" s="8" t="s">
        <v>233</v>
      </c>
      <c r="M44" s="7"/>
      <c r="N44" s="8"/>
      <c r="O44" s="8"/>
    </row>
    <row r="45" spans="2:15" ht="16.149999999999999" customHeight="1">
      <c r="B45" s="7" t="s">
        <v>21</v>
      </c>
      <c r="C45" s="8">
        <v>70</v>
      </c>
      <c r="D45" s="8" t="s">
        <v>247</v>
      </c>
      <c r="M45" s="7"/>
      <c r="N45" s="8"/>
      <c r="O45" s="8"/>
    </row>
    <row r="46" spans="2:15" ht="18">
      <c r="B46" s="7"/>
      <c r="C46" s="8"/>
      <c r="D46" s="8"/>
      <c r="G46" s="7"/>
      <c r="M46" s="7"/>
      <c r="N46" s="8"/>
      <c r="O46" s="8"/>
    </row>
    <row r="47" spans="2:15" ht="18">
      <c r="B47" s="7"/>
      <c r="C47" s="8"/>
      <c r="D47" s="8"/>
      <c r="E47" s="7"/>
      <c r="M47" s="7"/>
      <c r="N47" s="8"/>
      <c r="O47" s="8"/>
    </row>
    <row r="48" spans="2:15" ht="18">
      <c r="B48" s="7"/>
      <c r="C48" s="8"/>
      <c r="D48" s="8"/>
      <c r="M48" s="7"/>
      <c r="N48" s="8"/>
      <c r="O48" s="8"/>
    </row>
    <row r="49" spans="2:15" ht="18" customHeight="1">
      <c r="B49" s="7"/>
      <c r="C49" s="8"/>
      <c r="D49" s="8"/>
      <c r="M49" s="7"/>
      <c r="N49" s="8"/>
      <c r="O49" s="8"/>
    </row>
    <row r="50" spans="2:15" ht="18">
      <c r="B50" s="7"/>
      <c r="C50" s="8"/>
      <c r="D50" s="8"/>
      <c r="J50" s="7"/>
      <c r="K50" s="8"/>
      <c r="L50" s="8"/>
    </row>
    <row r="51" spans="2:15" ht="18">
      <c r="B51" s="7"/>
      <c r="C51" s="8"/>
      <c r="D51" s="8"/>
      <c r="J51" s="7"/>
      <c r="K51" s="8"/>
      <c r="L51" s="8"/>
    </row>
    <row r="52" spans="2:15" ht="18">
      <c r="B52" s="7"/>
      <c r="C52" s="8"/>
      <c r="D52" s="8"/>
      <c r="J52" s="7"/>
      <c r="K52" s="8"/>
      <c r="L52" s="8"/>
    </row>
    <row r="53" spans="2:15" ht="18">
      <c r="B53" s="7"/>
      <c r="C53" s="8"/>
      <c r="D53" s="8"/>
      <c r="M53" s="7"/>
      <c r="N53" s="8"/>
      <c r="O53" s="8"/>
    </row>
    <row r="54" spans="2:15" ht="18">
      <c r="B54" s="7"/>
      <c r="C54" s="8"/>
      <c r="D54" s="8"/>
      <c r="M54" s="7"/>
      <c r="N54" s="8"/>
      <c r="O54" s="8"/>
    </row>
    <row r="55" spans="2:15" ht="18">
      <c r="B55" s="7"/>
      <c r="C55" s="8"/>
      <c r="D55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topLeftCell="M73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142</v>
      </c>
      <c r="B1" s="11" t="s">
        <v>35</v>
      </c>
      <c r="C1" s="11" t="s">
        <v>17</v>
      </c>
    </row>
    <row r="2" spans="1:3" ht="18">
      <c r="A2" s="7" t="s">
        <v>143</v>
      </c>
      <c r="B2" s="8">
        <v>77</v>
      </c>
      <c r="C2" s="8" t="s">
        <v>269</v>
      </c>
    </row>
    <row r="3" spans="1:3" ht="32.25" customHeight="1">
      <c r="A3" s="7" t="s">
        <v>150</v>
      </c>
      <c r="B3" s="8">
        <v>6</v>
      </c>
      <c r="C3" s="8" t="s">
        <v>255</v>
      </c>
    </row>
    <row r="4" spans="1:3" ht="18">
      <c r="A4" s="7" t="s">
        <v>149</v>
      </c>
      <c r="B4" s="8">
        <v>4</v>
      </c>
      <c r="C4" s="8" t="s">
        <v>229</v>
      </c>
    </row>
    <row r="5" spans="1:3" ht="32.25" customHeight="1">
      <c r="A5" s="7" t="s">
        <v>146</v>
      </c>
      <c r="B5" s="8">
        <v>3</v>
      </c>
      <c r="C5" s="8" t="s">
        <v>241</v>
      </c>
    </row>
    <row r="6" spans="1:3" ht="18">
      <c r="A6" s="7" t="s">
        <v>270</v>
      </c>
      <c r="B6" s="8">
        <v>3</v>
      </c>
      <c r="C6" s="8" t="s">
        <v>241</v>
      </c>
    </row>
    <row r="7" spans="1:3" ht="18">
      <c r="A7" s="7" t="s">
        <v>271</v>
      </c>
      <c r="B7" s="8">
        <v>3</v>
      </c>
      <c r="C7" s="8" t="s">
        <v>241</v>
      </c>
    </row>
    <row r="8" spans="1:3" ht="18">
      <c r="A8" s="7" t="s">
        <v>272</v>
      </c>
      <c r="B8" s="8">
        <v>2</v>
      </c>
      <c r="C8" s="8" t="s">
        <v>235</v>
      </c>
    </row>
    <row r="9" spans="1:3" ht="18">
      <c r="A9" s="7" t="s">
        <v>273</v>
      </c>
      <c r="B9" s="8">
        <v>2</v>
      </c>
      <c r="C9" s="8" t="s">
        <v>235</v>
      </c>
    </row>
    <row r="10" spans="1:3" ht="18">
      <c r="A10" s="7" t="s">
        <v>186</v>
      </c>
      <c r="B10" s="8">
        <v>2</v>
      </c>
      <c r="C10" s="8" t="s">
        <v>235</v>
      </c>
    </row>
    <row r="11" spans="1:3" ht="18">
      <c r="A11" s="7" t="s">
        <v>218</v>
      </c>
      <c r="B11" s="8">
        <v>2</v>
      </c>
      <c r="C11" s="8" t="s">
        <v>235</v>
      </c>
    </row>
    <row r="12" spans="1:3" ht="18">
      <c r="A12" s="7" t="s">
        <v>191</v>
      </c>
      <c r="B12" s="8">
        <v>2</v>
      </c>
      <c r="C12" s="8" t="s">
        <v>235</v>
      </c>
    </row>
    <row r="13" spans="1:3" ht="18">
      <c r="A13" s="7" t="s">
        <v>224</v>
      </c>
      <c r="B13" s="8">
        <v>2</v>
      </c>
      <c r="C13" s="8" t="s">
        <v>235</v>
      </c>
    </row>
    <row r="14" spans="1:3" ht="18">
      <c r="A14" s="7" t="s">
        <v>209</v>
      </c>
      <c r="B14" s="8">
        <v>2</v>
      </c>
      <c r="C14" s="8" t="s">
        <v>235</v>
      </c>
    </row>
    <row r="15" spans="1:3" ht="18">
      <c r="A15" s="7" t="s">
        <v>274</v>
      </c>
      <c r="B15" s="8">
        <v>1</v>
      </c>
      <c r="C15" s="8" t="s">
        <v>233</v>
      </c>
    </row>
    <row r="16" spans="1:3" ht="18">
      <c r="A16" s="7" t="s">
        <v>148</v>
      </c>
      <c r="B16" s="8">
        <v>1</v>
      </c>
      <c r="C16" s="8" t="s">
        <v>233</v>
      </c>
    </row>
    <row r="17" spans="1:3" ht="18">
      <c r="A17" s="7" t="s">
        <v>275</v>
      </c>
      <c r="B17" s="8">
        <v>1</v>
      </c>
      <c r="C17" s="8" t="s">
        <v>233</v>
      </c>
    </row>
    <row r="18" spans="1:3" ht="18">
      <c r="A18" s="7" t="s">
        <v>276</v>
      </c>
      <c r="B18" s="8">
        <v>1</v>
      </c>
      <c r="C18" s="8" t="s">
        <v>233</v>
      </c>
    </row>
    <row r="19" spans="1:3" ht="18">
      <c r="A19" s="7" t="s">
        <v>277</v>
      </c>
      <c r="B19" s="8">
        <v>1</v>
      </c>
      <c r="C19" s="8" t="s">
        <v>233</v>
      </c>
    </row>
    <row r="20" spans="1:3" ht="18">
      <c r="A20" s="7" t="s">
        <v>219</v>
      </c>
      <c r="B20" s="8">
        <v>1</v>
      </c>
      <c r="C20" s="8" t="s">
        <v>233</v>
      </c>
    </row>
    <row r="21" spans="1:3" ht="18">
      <c r="A21" s="7" t="s">
        <v>183</v>
      </c>
      <c r="B21" s="8">
        <v>1</v>
      </c>
      <c r="C21" s="8" t="s">
        <v>233</v>
      </c>
    </row>
    <row r="22" spans="1:3" ht="18">
      <c r="A22" s="7" t="s">
        <v>139</v>
      </c>
      <c r="B22" s="8">
        <v>1</v>
      </c>
      <c r="C22" s="8" t="s">
        <v>233</v>
      </c>
    </row>
    <row r="23" spans="1:3" ht="18">
      <c r="A23" s="7" t="s">
        <v>175</v>
      </c>
      <c r="B23" s="8">
        <v>1</v>
      </c>
      <c r="C23" s="8" t="s">
        <v>233</v>
      </c>
    </row>
    <row r="24" spans="1:3" ht="18">
      <c r="A24" s="7" t="s">
        <v>278</v>
      </c>
      <c r="B24" s="8">
        <v>1</v>
      </c>
      <c r="C24" s="8" t="s">
        <v>233</v>
      </c>
    </row>
    <row r="25" spans="1:3" ht="18">
      <c r="A25" s="7" t="s">
        <v>279</v>
      </c>
      <c r="B25" s="8">
        <v>1</v>
      </c>
      <c r="C25" s="8" t="s">
        <v>233</v>
      </c>
    </row>
    <row r="26" spans="1:3" ht="18">
      <c r="A26" s="7" t="s">
        <v>280</v>
      </c>
      <c r="B26" s="8">
        <v>1</v>
      </c>
      <c r="C26" s="8" t="s">
        <v>233</v>
      </c>
    </row>
    <row r="27" spans="1:3" ht="18">
      <c r="A27" s="7" t="s">
        <v>265</v>
      </c>
      <c r="B27" s="8">
        <v>1</v>
      </c>
      <c r="C27" s="8" t="s">
        <v>233</v>
      </c>
    </row>
    <row r="28" spans="1:3" ht="18">
      <c r="A28" s="7" t="s">
        <v>190</v>
      </c>
      <c r="B28" s="8">
        <v>1</v>
      </c>
      <c r="C28" s="8" t="s">
        <v>233</v>
      </c>
    </row>
    <row r="29" spans="1:3" ht="18">
      <c r="A29" s="7" t="s">
        <v>153</v>
      </c>
      <c r="B29" s="8">
        <v>1</v>
      </c>
      <c r="C29" s="8" t="s">
        <v>233</v>
      </c>
    </row>
    <row r="30" spans="1:3" ht="18">
      <c r="A30" s="7" t="s">
        <v>21</v>
      </c>
      <c r="B30" s="8">
        <v>6</v>
      </c>
      <c r="C30" s="8" t="s">
        <v>255</v>
      </c>
    </row>
    <row r="31" spans="1:3" ht="18">
      <c r="A31" s="7"/>
      <c r="B31" s="8"/>
      <c r="C31" s="8"/>
    </row>
    <row r="32" spans="1:3" ht="18">
      <c r="A32" s="7"/>
      <c r="B32" s="8"/>
      <c r="C32" s="8"/>
    </row>
    <row r="33" spans="1:3" ht="18">
      <c r="A33" s="7"/>
      <c r="B33" s="8"/>
      <c r="C33" s="8"/>
    </row>
    <row r="34" spans="1:3" ht="18">
      <c r="A34" s="7"/>
      <c r="B34" s="8"/>
      <c r="C34" s="8"/>
    </row>
    <row r="35" spans="1:3" ht="18">
      <c r="A35" s="7"/>
      <c r="B35" s="8"/>
      <c r="C35" s="8"/>
    </row>
    <row r="36" spans="1:3" ht="18.75" customHeight="1">
      <c r="A36" s="7"/>
      <c r="B36" s="8"/>
      <c r="C36" s="8"/>
    </row>
    <row r="37" spans="1:3" ht="18.75" customHeight="1">
      <c r="A37" s="7"/>
      <c r="B37" s="8"/>
      <c r="C37" s="8"/>
    </row>
    <row r="38" spans="1:3" ht="18.75" customHeight="1">
      <c r="A38" s="7"/>
      <c r="B38" s="8"/>
      <c r="C38" s="8"/>
    </row>
    <row r="39" spans="1:3" ht="18.75" customHeight="1">
      <c r="A39" s="7"/>
      <c r="B39" s="8"/>
      <c r="C39" s="8"/>
    </row>
    <row r="40" spans="1:3" ht="18.75" customHeight="1">
      <c r="A40" s="7"/>
      <c r="B40" s="8"/>
      <c r="C40" s="8"/>
    </row>
    <row r="41" spans="1:3" ht="18.75" customHeight="1">
      <c r="A41" s="7"/>
      <c r="B41" s="8"/>
      <c r="C41" s="8"/>
    </row>
    <row r="42" spans="1:3" ht="18.75" customHeight="1">
      <c r="A42" s="7"/>
      <c r="B42" s="8"/>
      <c r="C42" s="8"/>
    </row>
    <row r="43" spans="1:3" ht="18.75" customHeight="1">
      <c r="A43" s="7"/>
      <c r="B43" s="8"/>
      <c r="C43" s="8"/>
    </row>
    <row r="44" spans="1:3" ht="18.75" customHeight="1">
      <c r="A44" s="7"/>
      <c r="B44" s="8"/>
      <c r="C44" s="8"/>
    </row>
    <row r="45" spans="1:3" ht="18.75" customHeight="1">
      <c r="A45" s="7"/>
      <c r="B45" s="8"/>
      <c r="C45" s="8"/>
    </row>
    <row r="46" spans="1:3" ht="18.75" customHeight="1">
      <c r="A46" s="7"/>
      <c r="B46" s="8"/>
      <c r="C46" s="8"/>
    </row>
    <row r="47" spans="1:3" ht="18.75" customHeight="1">
      <c r="A47" s="7"/>
      <c r="B47" s="8"/>
      <c r="C47" s="8"/>
    </row>
    <row r="48" spans="1:3" ht="18.75" customHeight="1">
      <c r="A48" s="7"/>
      <c r="B48" s="8"/>
      <c r="C48" s="8"/>
    </row>
    <row r="49" spans="1:3" ht="18.75" customHeight="1">
      <c r="A49" s="7"/>
      <c r="B49" s="8"/>
      <c r="C49" s="8"/>
    </row>
    <row r="50" spans="1:3" ht="18.75" customHeight="1">
      <c r="A50" s="7"/>
      <c r="B50" s="8"/>
      <c r="C50" s="8"/>
    </row>
    <row r="51" spans="1:3" ht="18.75" customHeight="1">
      <c r="A51" s="7"/>
      <c r="B51" s="8"/>
      <c r="C51" s="8"/>
    </row>
    <row r="52" spans="1:3" ht="18.75" customHeight="1">
      <c r="A52" s="7"/>
      <c r="B52" s="8"/>
      <c r="C52" s="8"/>
    </row>
    <row r="53" spans="1:3" ht="18.75" customHeight="1">
      <c r="A53" s="7"/>
      <c r="B53" s="8"/>
      <c r="C53" s="8"/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97"/>
    </row>
    <row r="82" spans="1:14" ht="18">
      <c r="A82" s="7"/>
      <c r="B82" s="8"/>
      <c r="C82" s="8"/>
    </row>
    <row r="88" spans="1:14">
      <c r="A88" s="98" t="s">
        <v>70</v>
      </c>
      <c r="B88" t="str">
        <f>CONCATENATE(A88,"**")</f>
        <v>Zaragoza **</v>
      </c>
      <c r="C88">
        <f>VLOOKUP($B88,$A$2:$C$79,2,FALSE)</f>
        <v>77</v>
      </c>
      <c r="G88" s="98" t="s">
        <v>70</v>
      </c>
      <c r="H88" t="s">
        <v>143</v>
      </c>
      <c r="I88">
        <v>77</v>
      </c>
      <c r="M88" s="98" t="s">
        <v>143</v>
      </c>
      <c r="N88">
        <v>77</v>
      </c>
    </row>
    <row r="89" spans="1:14">
      <c r="A89" s="98" t="s">
        <v>121</v>
      </c>
      <c r="B89" t="str">
        <f t="shared" ref="B89:B101" si="0">CONCATENATE(A89,"**")</f>
        <v>Utebo**</v>
      </c>
      <c r="C89">
        <f t="shared" ref="C89:C101" si="1">VLOOKUP(B89,$A$2:$C$79,2,FALSE)</f>
        <v>3</v>
      </c>
      <c r="G89" s="98" t="s">
        <v>121</v>
      </c>
      <c r="H89" t="s">
        <v>154</v>
      </c>
      <c r="I89">
        <v>3</v>
      </c>
      <c r="M89" s="98" t="s">
        <v>154</v>
      </c>
      <c r="N89">
        <v>3</v>
      </c>
    </row>
    <row r="90" spans="1:14">
      <c r="A90" s="98" t="s">
        <v>136</v>
      </c>
      <c r="B90" t="str">
        <f t="shared" si="0"/>
        <v>Monzón**</v>
      </c>
      <c r="C90">
        <f t="shared" si="1"/>
        <v>2</v>
      </c>
      <c r="G90" s="98" t="s">
        <v>136</v>
      </c>
      <c r="H90" t="s">
        <v>155</v>
      </c>
      <c r="I90">
        <v>2</v>
      </c>
      <c r="M90" s="98" t="s">
        <v>155</v>
      </c>
      <c r="N90">
        <v>2</v>
      </c>
    </row>
    <row r="91" spans="1:14">
      <c r="A91" s="98" t="s">
        <v>134</v>
      </c>
      <c r="B91" t="str">
        <f t="shared" si="0"/>
        <v>Calatayud**</v>
      </c>
      <c r="C91">
        <f t="shared" si="1"/>
        <v>1</v>
      </c>
      <c r="G91" s="98" t="s">
        <v>134</v>
      </c>
      <c r="H91" t="s">
        <v>156</v>
      </c>
      <c r="I91">
        <v>1</v>
      </c>
      <c r="M91" s="98" t="s">
        <v>156</v>
      </c>
      <c r="N91">
        <v>1</v>
      </c>
    </row>
    <row r="92" spans="1:14">
      <c r="A92" s="98" t="s">
        <v>18</v>
      </c>
      <c r="B92" t="str">
        <f t="shared" si="0"/>
        <v>Huesca**</v>
      </c>
      <c r="C92">
        <f t="shared" si="1"/>
        <v>4</v>
      </c>
      <c r="G92" s="98" t="s">
        <v>18</v>
      </c>
      <c r="H92" t="s">
        <v>157</v>
      </c>
      <c r="I92">
        <v>4</v>
      </c>
      <c r="M92" s="98" t="s">
        <v>157</v>
      </c>
      <c r="N92">
        <v>4</v>
      </c>
    </row>
    <row r="93" spans="1:14">
      <c r="A93" s="98" t="s">
        <v>133</v>
      </c>
      <c r="B93" t="str">
        <f t="shared" si="0"/>
        <v>Cuarte de Huerva**</v>
      </c>
      <c r="C93">
        <f t="shared" si="1"/>
        <v>1</v>
      </c>
      <c r="G93" s="98" t="s">
        <v>133</v>
      </c>
      <c r="H93" t="s">
        <v>158</v>
      </c>
      <c r="I93">
        <v>1</v>
      </c>
      <c r="M93" s="98" t="s">
        <v>158</v>
      </c>
      <c r="N93">
        <v>1</v>
      </c>
    </row>
    <row r="94" spans="1:14">
      <c r="A94" s="98" t="s">
        <v>103</v>
      </c>
      <c r="B94" t="str">
        <f t="shared" si="0"/>
        <v>Alcañiz**</v>
      </c>
      <c r="C94" t="e">
        <f t="shared" si="1"/>
        <v>#N/A</v>
      </c>
      <c r="G94" s="98" t="s">
        <v>103</v>
      </c>
      <c r="H94" t="s">
        <v>159</v>
      </c>
      <c r="I94">
        <v>0</v>
      </c>
      <c r="M94" s="98" t="s">
        <v>159</v>
      </c>
      <c r="N94">
        <v>0</v>
      </c>
    </row>
    <row r="95" spans="1:14">
      <c r="A95" s="98" t="s">
        <v>107</v>
      </c>
      <c r="B95" t="str">
        <f t="shared" si="0"/>
        <v>Barbastro**</v>
      </c>
      <c r="C95" t="e">
        <f t="shared" si="1"/>
        <v>#N/A</v>
      </c>
      <c r="G95" s="98" t="s">
        <v>107</v>
      </c>
      <c r="H95" t="s">
        <v>160</v>
      </c>
      <c r="I95">
        <v>0</v>
      </c>
      <c r="M95" s="98" t="s">
        <v>160</v>
      </c>
      <c r="N95">
        <v>0</v>
      </c>
    </row>
    <row r="96" spans="1:14">
      <c r="A96" s="98" t="s">
        <v>71</v>
      </c>
      <c r="B96" t="str">
        <f t="shared" si="0"/>
        <v>Tarazona **</v>
      </c>
      <c r="C96" t="e">
        <f t="shared" si="1"/>
        <v>#N/A</v>
      </c>
      <c r="G96" s="98" t="s">
        <v>71</v>
      </c>
      <c r="H96" t="s">
        <v>144</v>
      </c>
      <c r="I96">
        <v>0</v>
      </c>
      <c r="M96" s="98" t="s">
        <v>144</v>
      </c>
      <c r="N96">
        <v>0</v>
      </c>
    </row>
    <row r="97" spans="1:14">
      <c r="A97" s="98" t="s">
        <v>19</v>
      </c>
      <c r="B97" t="str">
        <f t="shared" si="0"/>
        <v>Teruel**</v>
      </c>
      <c r="C97">
        <f t="shared" si="1"/>
        <v>1</v>
      </c>
      <c r="G97" s="98" t="s">
        <v>19</v>
      </c>
      <c r="H97" t="s">
        <v>161</v>
      </c>
      <c r="I97">
        <v>1</v>
      </c>
      <c r="M97" s="98" t="s">
        <v>161</v>
      </c>
      <c r="N97">
        <v>1</v>
      </c>
    </row>
    <row r="98" spans="1:14">
      <c r="A98" s="98" t="s">
        <v>124</v>
      </c>
      <c r="B98" t="str">
        <f t="shared" si="0"/>
        <v>Jaca**</v>
      </c>
      <c r="C98">
        <f t="shared" si="1"/>
        <v>6</v>
      </c>
      <c r="G98" s="98" t="s">
        <v>124</v>
      </c>
      <c r="H98" t="s">
        <v>162</v>
      </c>
      <c r="I98">
        <v>6</v>
      </c>
      <c r="M98" s="98" t="s">
        <v>162</v>
      </c>
      <c r="N98">
        <v>6</v>
      </c>
    </row>
    <row r="99" spans="1:14">
      <c r="A99" s="98" t="s">
        <v>105</v>
      </c>
      <c r="B99" t="str">
        <f t="shared" si="0"/>
        <v>Fraga**</v>
      </c>
      <c r="C99">
        <f t="shared" si="1"/>
        <v>3</v>
      </c>
      <c r="G99" s="98" t="s">
        <v>105</v>
      </c>
      <c r="H99" t="s">
        <v>163</v>
      </c>
      <c r="I99">
        <v>3</v>
      </c>
      <c r="M99" s="98" t="s">
        <v>163</v>
      </c>
      <c r="N99">
        <v>3</v>
      </c>
    </row>
    <row r="100" spans="1:14">
      <c r="A100" s="98" t="s">
        <v>135</v>
      </c>
      <c r="B100" t="str">
        <f t="shared" si="0"/>
        <v>Ejea de los Caballeros**</v>
      </c>
      <c r="C100">
        <f t="shared" si="1"/>
        <v>3</v>
      </c>
      <c r="G100" s="98" t="s">
        <v>135</v>
      </c>
      <c r="H100" t="s">
        <v>164</v>
      </c>
      <c r="I100">
        <v>3</v>
      </c>
      <c r="M100" s="98" t="s">
        <v>164</v>
      </c>
      <c r="N100">
        <v>3</v>
      </c>
    </row>
    <row r="101" spans="1:14">
      <c r="A101" s="99" t="s">
        <v>108</v>
      </c>
      <c r="B101" t="str">
        <f t="shared" si="0"/>
        <v>Caspe**</v>
      </c>
      <c r="C101">
        <f t="shared" si="1"/>
        <v>1</v>
      </c>
      <c r="G101" s="99" t="s">
        <v>108</v>
      </c>
      <c r="H101" t="s">
        <v>165</v>
      </c>
      <c r="I101">
        <v>1</v>
      </c>
      <c r="M101" s="99" t="s">
        <v>165</v>
      </c>
      <c r="N101">
        <v>1</v>
      </c>
    </row>
    <row r="102" spans="1:14" ht="15.75" thickBot="1">
      <c r="A102" s="100" t="s">
        <v>16</v>
      </c>
      <c r="B102" s="100" t="s">
        <v>16</v>
      </c>
      <c r="G102" s="100" t="s">
        <v>16</v>
      </c>
      <c r="H102" t="s">
        <v>16</v>
      </c>
      <c r="M102" s="100" t="s">
        <v>16</v>
      </c>
      <c r="N102">
        <f>SUM(N88:N101)</f>
        <v>102</v>
      </c>
    </row>
    <row r="109" spans="1:14">
      <c r="M109">
        <v>0</v>
      </c>
    </row>
    <row r="111" spans="1:14" ht="36.75" thickBot="1">
      <c r="A111" s="10" t="s">
        <v>142</v>
      </c>
      <c r="B111" s="11" t="s">
        <v>35</v>
      </c>
      <c r="C111" s="11" t="s">
        <v>17</v>
      </c>
      <c r="G111" s="10" t="s">
        <v>89</v>
      </c>
      <c r="H111" s="11" t="s">
        <v>35</v>
      </c>
      <c r="I111" s="11" t="s">
        <v>17</v>
      </c>
      <c r="M111" s="98" t="s">
        <v>70</v>
      </c>
      <c r="N111">
        <v>95</v>
      </c>
    </row>
    <row r="112" spans="1:14" ht="18">
      <c r="A112" s="7" t="s">
        <v>143</v>
      </c>
      <c r="B112" s="8">
        <v>56</v>
      </c>
      <c r="C112" s="8" t="s">
        <v>166</v>
      </c>
      <c r="G112" s="7" t="s">
        <v>109</v>
      </c>
      <c r="H112" s="8">
        <v>6</v>
      </c>
      <c r="I112" s="8" t="s">
        <v>167</v>
      </c>
      <c r="M112" s="98" t="s">
        <v>18</v>
      </c>
      <c r="N112">
        <v>6</v>
      </c>
    </row>
    <row r="113" spans="1:14" ht="18">
      <c r="A113" s="7" t="s">
        <v>149</v>
      </c>
      <c r="B113" s="8">
        <v>10</v>
      </c>
      <c r="C113" s="8" t="s">
        <v>168</v>
      </c>
      <c r="G113" s="7" t="s">
        <v>115</v>
      </c>
      <c r="H113" s="8">
        <v>6</v>
      </c>
      <c r="I113" s="8" t="s">
        <v>167</v>
      </c>
      <c r="M113" s="98" t="s">
        <v>135</v>
      </c>
      <c r="N113">
        <v>4</v>
      </c>
    </row>
    <row r="114" spans="1:14" ht="18">
      <c r="A114" s="7" t="s">
        <v>145</v>
      </c>
      <c r="B114" s="8">
        <v>6</v>
      </c>
      <c r="C114" s="8" t="s">
        <v>167</v>
      </c>
      <c r="G114" s="7" t="s">
        <v>84</v>
      </c>
      <c r="H114" s="8">
        <v>5</v>
      </c>
      <c r="I114" s="8" t="s">
        <v>169</v>
      </c>
      <c r="M114" s="98" t="s">
        <v>107</v>
      </c>
      <c r="N114">
        <v>3</v>
      </c>
    </row>
    <row r="115" spans="1:14" ht="18">
      <c r="A115" s="7" t="s">
        <v>170</v>
      </c>
      <c r="B115" s="8">
        <v>3</v>
      </c>
      <c r="C115" s="8" t="s">
        <v>171</v>
      </c>
      <c r="G115" s="7" t="s">
        <v>117</v>
      </c>
      <c r="H115" s="8">
        <v>5</v>
      </c>
      <c r="I115" s="8" t="s">
        <v>169</v>
      </c>
      <c r="M115" s="98" t="s">
        <v>121</v>
      </c>
      <c r="N115">
        <v>2</v>
      </c>
    </row>
    <row r="116" spans="1:14" ht="18">
      <c r="A116" s="7" t="s">
        <v>172</v>
      </c>
      <c r="B116" s="8">
        <v>2</v>
      </c>
      <c r="C116" s="8" t="s">
        <v>173</v>
      </c>
      <c r="G116" s="7" t="s">
        <v>87</v>
      </c>
      <c r="H116" s="8">
        <v>4</v>
      </c>
      <c r="I116" s="8" t="s">
        <v>174</v>
      </c>
      <c r="M116" s="98" t="s">
        <v>136</v>
      </c>
      <c r="N116">
        <v>2</v>
      </c>
    </row>
    <row r="117" spans="1:14" ht="18">
      <c r="A117" s="7" t="s">
        <v>151</v>
      </c>
      <c r="B117" s="8">
        <v>2</v>
      </c>
      <c r="C117" s="8" t="s">
        <v>173</v>
      </c>
      <c r="G117" s="7" t="s">
        <v>90</v>
      </c>
      <c r="H117" s="8">
        <v>4</v>
      </c>
      <c r="I117" s="8" t="s">
        <v>174</v>
      </c>
      <c r="M117" s="98" t="s">
        <v>134</v>
      </c>
      <c r="N117">
        <v>1</v>
      </c>
    </row>
    <row r="118" spans="1:14" ht="18">
      <c r="A118" s="7" t="s">
        <v>175</v>
      </c>
      <c r="B118" s="8">
        <v>2</v>
      </c>
      <c r="C118" s="8" t="s">
        <v>173</v>
      </c>
      <c r="G118" s="7" t="s">
        <v>110</v>
      </c>
      <c r="H118" s="8">
        <v>4</v>
      </c>
      <c r="I118" s="8" t="s">
        <v>174</v>
      </c>
      <c r="M118" s="98" t="s">
        <v>105</v>
      </c>
      <c r="N118">
        <v>1</v>
      </c>
    </row>
    <row r="119" spans="1:14" ht="18">
      <c r="A119" s="7" t="s">
        <v>176</v>
      </c>
      <c r="B119" s="8">
        <v>2</v>
      </c>
      <c r="C119" s="8" t="s">
        <v>173</v>
      </c>
      <c r="G119" s="7" t="s">
        <v>120</v>
      </c>
      <c r="H119" s="8">
        <v>3</v>
      </c>
      <c r="I119" s="8" t="s">
        <v>171</v>
      </c>
      <c r="M119" s="98" t="s">
        <v>108</v>
      </c>
      <c r="N119">
        <v>1</v>
      </c>
    </row>
    <row r="120" spans="1:14" ht="18">
      <c r="A120" s="7" t="s">
        <v>177</v>
      </c>
      <c r="B120" s="8">
        <v>2</v>
      </c>
      <c r="C120" s="8" t="s">
        <v>173</v>
      </c>
      <c r="G120" s="7" t="s">
        <v>86</v>
      </c>
      <c r="H120" s="8">
        <v>3</v>
      </c>
      <c r="I120" s="8" t="s">
        <v>171</v>
      </c>
      <c r="M120" s="98" t="s">
        <v>133</v>
      </c>
      <c r="N120">
        <v>0</v>
      </c>
    </row>
    <row r="121" spans="1:14" ht="18">
      <c r="A121" s="7" t="s">
        <v>178</v>
      </c>
      <c r="B121" s="8">
        <v>1</v>
      </c>
      <c r="C121" s="8" t="s">
        <v>137</v>
      </c>
      <c r="G121" s="7" t="s">
        <v>122</v>
      </c>
      <c r="H121" s="8">
        <v>3</v>
      </c>
      <c r="I121" s="8" t="s">
        <v>171</v>
      </c>
      <c r="M121" s="98" t="s">
        <v>103</v>
      </c>
      <c r="N121">
        <v>0</v>
      </c>
    </row>
    <row r="122" spans="1:14" ht="18">
      <c r="A122" s="7" t="s">
        <v>179</v>
      </c>
      <c r="B122" s="8">
        <v>1</v>
      </c>
      <c r="C122" s="8" t="s">
        <v>137</v>
      </c>
      <c r="G122" s="7" t="s">
        <v>130</v>
      </c>
      <c r="H122" s="8">
        <v>3</v>
      </c>
      <c r="I122" s="8" t="s">
        <v>171</v>
      </c>
      <c r="M122" s="98" t="s">
        <v>71</v>
      </c>
      <c r="N122">
        <v>0</v>
      </c>
    </row>
    <row r="123" spans="1:14" ht="18">
      <c r="A123" s="7" t="s">
        <v>180</v>
      </c>
      <c r="B123" s="8">
        <v>1</v>
      </c>
      <c r="C123" s="8" t="s">
        <v>137</v>
      </c>
      <c r="G123" s="7" t="s">
        <v>126</v>
      </c>
      <c r="H123" s="8">
        <v>3</v>
      </c>
      <c r="I123" s="8" t="s">
        <v>171</v>
      </c>
      <c r="M123" s="98" t="s">
        <v>19</v>
      </c>
      <c r="N123">
        <v>0</v>
      </c>
    </row>
    <row r="124" spans="1:14" ht="18">
      <c r="A124" s="7" t="s">
        <v>181</v>
      </c>
      <c r="B124" s="8">
        <v>1</v>
      </c>
      <c r="C124" s="8" t="s">
        <v>137</v>
      </c>
      <c r="G124" s="7" t="s">
        <v>127</v>
      </c>
      <c r="H124" s="8">
        <v>3</v>
      </c>
      <c r="I124" s="8" t="s">
        <v>171</v>
      </c>
      <c r="M124" s="99" t="s">
        <v>124</v>
      </c>
      <c r="N124">
        <v>0</v>
      </c>
    </row>
    <row r="125" spans="1:14" ht="18">
      <c r="A125" s="7" t="s">
        <v>182</v>
      </c>
      <c r="B125" s="8">
        <v>1</v>
      </c>
      <c r="C125" s="8" t="s">
        <v>137</v>
      </c>
      <c r="G125" s="7" t="s">
        <v>125</v>
      </c>
      <c r="H125" s="8">
        <v>3</v>
      </c>
      <c r="I125" s="8" t="s">
        <v>171</v>
      </c>
    </row>
    <row r="126" spans="1:14" ht="18">
      <c r="A126" s="7" t="s">
        <v>152</v>
      </c>
      <c r="B126" s="8">
        <v>1</v>
      </c>
      <c r="C126" s="8" t="s">
        <v>137</v>
      </c>
      <c r="G126" s="7" t="s">
        <v>106</v>
      </c>
      <c r="H126" s="8">
        <v>3</v>
      </c>
      <c r="I126" s="8" t="s">
        <v>171</v>
      </c>
    </row>
    <row r="127" spans="1:14" ht="18">
      <c r="A127" s="7" t="s">
        <v>141</v>
      </c>
      <c r="B127" s="8">
        <v>1</v>
      </c>
      <c r="C127" s="8" t="s">
        <v>137</v>
      </c>
      <c r="G127" s="7" t="s">
        <v>91</v>
      </c>
      <c r="H127" s="8">
        <v>3</v>
      </c>
      <c r="I127" s="8" t="s">
        <v>171</v>
      </c>
    </row>
    <row r="128" spans="1:14" ht="18">
      <c r="A128" s="7" t="s">
        <v>148</v>
      </c>
      <c r="B128" s="8">
        <v>1</v>
      </c>
      <c r="C128" s="8" t="s">
        <v>137</v>
      </c>
      <c r="G128" s="7" t="s">
        <v>111</v>
      </c>
      <c r="H128" s="8">
        <v>2</v>
      </c>
      <c r="I128" s="8" t="s">
        <v>173</v>
      </c>
    </row>
    <row r="129" spans="1:9" ht="18">
      <c r="A129" s="7" t="s">
        <v>146</v>
      </c>
      <c r="B129" s="8">
        <v>1</v>
      </c>
      <c r="C129" s="8" t="s">
        <v>137</v>
      </c>
      <c r="G129" s="7" t="s">
        <v>103</v>
      </c>
      <c r="H129" s="8">
        <v>2</v>
      </c>
      <c r="I129" s="8" t="s">
        <v>173</v>
      </c>
    </row>
    <row r="130" spans="1:9" ht="18">
      <c r="A130" s="7" t="s">
        <v>183</v>
      </c>
      <c r="B130" s="8">
        <v>1</v>
      </c>
      <c r="C130" s="8" t="s">
        <v>137</v>
      </c>
      <c r="G130" s="7" t="s">
        <v>184</v>
      </c>
      <c r="H130" s="8">
        <v>2</v>
      </c>
      <c r="I130" s="8" t="s">
        <v>173</v>
      </c>
    </row>
    <row r="131" spans="1:9" ht="18">
      <c r="A131" s="7" t="s">
        <v>185</v>
      </c>
      <c r="B131" s="8">
        <v>1</v>
      </c>
      <c r="C131" s="8" t="s">
        <v>137</v>
      </c>
      <c r="G131" s="7" t="s">
        <v>88</v>
      </c>
      <c r="H131" s="8">
        <v>2</v>
      </c>
      <c r="I131" s="8" t="s">
        <v>173</v>
      </c>
    </row>
    <row r="132" spans="1:9" ht="18">
      <c r="A132" s="7" t="s">
        <v>186</v>
      </c>
      <c r="B132" s="8">
        <v>1</v>
      </c>
      <c r="C132" s="8" t="s">
        <v>137</v>
      </c>
      <c r="G132" s="7" t="s">
        <v>187</v>
      </c>
      <c r="H132" s="8">
        <v>2</v>
      </c>
      <c r="I132" s="8" t="s">
        <v>173</v>
      </c>
    </row>
    <row r="133" spans="1:9" ht="18">
      <c r="A133" s="7" t="s">
        <v>150</v>
      </c>
      <c r="B133" s="8">
        <v>1</v>
      </c>
      <c r="C133" s="8" t="s">
        <v>137</v>
      </c>
      <c r="G133" s="7" t="s">
        <v>119</v>
      </c>
      <c r="H133" s="8">
        <v>2</v>
      </c>
      <c r="I133" s="8" t="s">
        <v>173</v>
      </c>
    </row>
    <row r="134" spans="1:9" ht="18">
      <c r="A134" s="7" t="s">
        <v>188</v>
      </c>
      <c r="B134" s="8">
        <v>1</v>
      </c>
      <c r="C134" s="8" t="s">
        <v>137</v>
      </c>
      <c r="G134" s="7" t="s">
        <v>121</v>
      </c>
      <c r="H134" s="8">
        <v>2</v>
      </c>
      <c r="I134" s="8" t="s">
        <v>173</v>
      </c>
    </row>
    <row r="135" spans="1:9" ht="18">
      <c r="A135" s="7" t="s">
        <v>147</v>
      </c>
      <c r="B135" s="8">
        <v>1</v>
      </c>
      <c r="C135" s="8" t="s">
        <v>137</v>
      </c>
      <c r="G135" s="7" t="s">
        <v>118</v>
      </c>
      <c r="H135" s="8">
        <v>1</v>
      </c>
      <c r="I135" s="8" t="s">
        <v>137</v>
      </c>
    </row>
    <row r="136" spans="1:9" ht="18">
      <c r="A136" s="7" t="s">
        <v>189</v>
      </c>
      <c r="B136" s="8">
        <v>1</v>
      </c>
      <c r="C136" s="8" t="s">
        <v>137</v>
      </c>
      <c r="G136" s="7" t="s">
        <v>132</v>
      </c>
      <c r="H136" s="8">
        <v>1</v>
      </c>
      <c r="I136" s="8" t="s">
        <v>137</v>
      </c>
    </row>
    <row r="137" spans="1:9" ht="18">
      <c r="A137" s="7" t="s">
        <v>190</v>
      </c>
      <c r="B137" s="8">
        <v>1</v>
      </c>
      <c r="C137" s="8" t="s">
        <v>137</v>
      </c>
      <c r="G137" s="7" t="s">
        <v>141</v>
      </c>
      <c r="H137" s="8">
        <v>1</v>
      </c>
      <c r="I137" s="8" t="s">
        <v>137</v>
      </c>
    </row>
    <row r="138" spans="1:9" ht="18">
      <c r="A138" s="7" t="s">
        <v>191</v>
      </c>
      <c r="B138" s="8">
        <v>1</v>
      </c>
      <c r="C138" s="8" t="s">
        <v>137</v>
      </c>
      <c r="G138" s="7" t="s">
        <v>53</v>
      </c>
      <c r="H138" s="8">
        <v>1</v>
      </c>
      <c r="I138" s="8" t="s">
        <v>137</v>
      </c>
    </row>
    <row r="139" spans="1:9" ht="18">
      <c r="A139" s="7" t="s">
        <v>144</v>
      </c>
      <c r="B139" s="8">
        <v>1</v>
      </c>
      <c r="C139" s="8" t="s">
        <v>137</v>
      </c>
      <c r="G139" s="7" t="s">
        <v>192</v>
      </c>
      <c r="H139" s="8">
        <v>1</v>
      </c>
      <c r="I139" s="8" t="s">
        <v>137</v>
      </c>
    </row>
    <row r="140" spans="1:9" ht="18">
      <c r="A140" s="7" t="s">
        <v>153</v>
      </c>
      <c r="B140" s="8">
        <v>1</v>
      </c>
      <c r="C140" s="8" t="s">
        <v>137</v>
      </c>
      <c r="G140" s="7" t="s">
        <v>129</v>
      </c>
      <c r="H140" s="8">
        <v>1</v>
      </c>
      <c r="I140" s="8" t="s">
        <v>137</v>
      </c>
    </row>
    <row r="141" spans="1:9" ht="18">
      <c r="A141" s="7" t="s">
        <v>21</v>
      </c>
      <c r="B141" s="8">
        <v>2</v>
      </c>
      <c r="C141" s="8" t="s">
        <v>173</v>
      </c>
      <c r="G141" s="7" t="s">
        <v>123</v>
      </c>
      <c r="H141" s="8">
        <v>1</v>
      </c>
      <c r="I141" s="8" t="s">
        <v>137</v>
      </c>
    </row>
    <row r="142" spans="1:9" ht="18">
      <c r="G142" s="7" t="s">
        <v>139</v>
      </c>
      <c r="H142" s="8">
        <v>1</v>
      </c>
      <c r="I142" s="8" t="s">
        <v>137</v>
      </c>
    </row>
    <row r="143" spans="1:9" ht="18">
      <c r="G143" s="7" t="s">
        <v>186</v>
      </c>
      <c r="H143" s="8">
        <v>1</v>
      </c>
      <c r="I143" s="8" t="s">
        <v>137</v>
      </c>
    </row>
    <row r="144" spans="1:9" ht="18">
      <c r="G144" s="7" t="s">
        <v>193</v>
      </c>
      <c r="H144" s="8">
        <v>1</v>
      </c>
      <c r="I144" s="8" t="s">
        <v>137</v>
      </c>
    </row>
    <row r="145" spans="7:9" ht="18">
      <c r="G145" s="7" t="s">
        <v>194</v>
      </c>
      <c r="H145" s="8">
        <v>1</v>
      </c>
      <c r="I145" s="8" t="s">
        <v>137</v>
      </c>
    </row>
    <row r="146" spans="7:9" ht="18">
      <c r="G146" s="7" t="s">
        <v>195</v>
      </c>
      <c r="H146" s="8">
        <v>1</v>
      </c>
      <c r="I146" s="8" t="s">
        <v>137</v>
      </c>
    </row>
    <row r="147" spans="7:9" ht="18">
      <c r="G147" s="7" t="s">
        <v>124</v>
      </c>
      <c r="H147" s="8">
        <v>1</v>
      </c>
      <c r="I147" s="8" t="s">
        <v>137</v>
      </c>
    </row>
    <row r="148" spans="7:9" ht="18">
      <c r="G148" s="7" t="s">
        <v>196</v>
      </c>
      <c r="H148" s="8">
        <v>1</v>
      </c>
      <c r="I148" s="8" t="s">
        <v>137</v>
      </c>
    </row>
    <row r="149" spans="7:9" ht="18">
      <c r="G149" s="7" t="s">
        <v>92</v>
      </c>
      <c r="H149" s="8">
        <v>1</v>
      </c>
      <c r="I149" s="8" t="s">
        <v>137</v>
      </c>
    </row>
    <row r="150" spans="7:9" ht="18">
      <c r="G150" s="7" t="s">
        <v>112</v>
      </c>
      <c r="H150" s="8">
        <v>1</v>
      </c>
      <c r="I150" s="8" t="s">
        <v>137</v>
      </c>
    </row>
    <row r="151" spans="7:9" ht="18">
      <c r="G151" s="7" t="s">
        <v>113</v>
      </c>
      <c r="H151" s="8">
        <v>1</v>
      </c>
      <c r="I151" s="8" t="s">
        <v>137</v>
      </c>
    </row>
    <row r="152" spans="7:9" ht="18">
      <c r="G152" s="7" t="s">
        <v>114</v>
      </c>
      <c r="H152" s="8">
        <v>1</v>
      </c>
      <c r="I152" s="8" t="s">
        <v>137</v>
      </c>
    </row>
    <row r="153" spans="7:9" ht="18">
      <c r="G153" s="7" t="s">
        <v>93</v>
      </c>
      <c r="H153" s="8">
        <v>1</v>
      </c>
      <c r="I153" s="8" t="s">
        <v>137</v>
      </c>
    </row>
    <row r="154" spans="7:9" ht="18">
      <c r="G154" s="7" t="s">
        <v>128</v>
      </c>
      <c r="H154" s="8">
        <v>1</v>
      </c>
      <c r="I154" s="8" t="s">
        <v>137</v>
      </c>
    </row>
    <row r="155" spans="7:9" ht="18">
      <c r="G155" s="7" t="s">
        <v>131</v>
      </c>
      <c r="H155" s="8">
        <v>1</v>
      </c>
      <c r="I155" s="8" t="s">
        <v>137</v>
      </c>
    </row>
    <row r="156" spans="7:9" ht="18">
      <c r="G156" s="7" t="s">
        <v>140</v>
      </c>
      <c r="H156" s="8">
        <v>1</v>
      </c>
      <c r="I156" s="8" t="s">
        <v>137</v>
      </c>
    </row>
    <row r="157" spans="7:9" ht="18">
      <c r="G157" s="7" t="s">
        <v>197</v>
      </c>
      <c r="H157" s="8">
        <v>1</v>
      </c>
      <c r="I157" s="8" t="s">
        <v>137</v>
      </c>
    </row>
    <row r="158" spans="7:9" ht="18">
      <c r="G158" s="7" t="s">
        <v>85</v>
      </c>
      <c r="H158" s="8">
        <v>1</v>
      </c>
      <c r="I158" s="8" t="s">
        <v>137</v>
      </c>
    </row>
    <row r="159" spans="7:9" ht="18">
      <c r="G159" s="7" t="s">
        <v>116</v>
      </c>
      <c r="H159" s="8">
        <v>1</v>
      </c>
      <c r="I159" s="8" t="s">
        <v>137</v>
      </c>
    </row>
    <row r="160" spans="7:9" ht="18">
      <c r="G160" s="97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97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20210517</vt:lpstr>
      <vt:lpstr>PARA OCULTAR POSITIVIDAD</vt:lpstr>
      <vt:lpstr>para ocultar </vt:lpstr>
      <vt:lpstr>'20210517'!Área_de_impresión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2021-05-18T11:48:26Z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