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670DC033-A1B1-423A-B375-6D776DCEB44C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20210514" sheetId="1" r:id="rId1"/>
  </sheets>
  <definedNames>
    <definedName name="_xlnm._FilterDatabase" localSheetId="0" hidden="1">'20210514'!#REF!</definedName>
    <definedName name="_xlnm.Print_Area" localSheetId="0">'20210514'!$A:$K</definedName>
  </definedNames>
  <calcPr calcId="181029"/>
</workbook>
</file>

<file path=xl/calcChain.xml><?xml version="1.0" encoding="utf-8"?>
<calcChain xmlns="http://schemas.openxmlformats.org/spreadsheetml/2006/main">
  <c r="C88" i="1" l="1"/>
  <c r="J60" i="1" l="1"/>
  <c r="J17" i="1" l="1"/>
  <c r="D24" i="1"/>
  <c r="D23" i="1"/>
  <c r="F3" i="1" l="1"/>
  <c r="C20" i="1" l="1"/>
  <c r="K22" i="1" l="1"/>
  <c r="K34" i="1"/>
  <c r="K25" i="1"/>
  <c r="K32" i="1"/>
  <c r="K31" i="1"/>
  <c r="K27" i="1"/>
  <c r="K21" i="1"/>
  <c r="K33" i="1"/>
  <c r="K26" i="1"/>
  <c r="K29" i="1"/>
  <c r="K23" i="1"/>
  <c r="K28" i="1"/>
  <c r="K24" i="1"/>
  <c r="K30" i="1"/>
  <c r="K35" i="1" l="1"/>
  <c r="D20" i="1" l="1"/>
  <c r="F4" i="1" l="1"/>
  <c r="F5" i="1"/>
  <c r="F6" i="1"/>
  <c r="F7" i="1"/>
  <c r="F8" i="1"/>
  <c r="F9" i="1"/>
  <c r="F10" i="1"/>
  <c r="F11" i="1"/>
  <c r="G3" i="1"/>
  <c r="G10" i="1" l="1"/>
  <c r="G8" i="1"/>
  <c r="G6" i="1"/>
  <c r="G4" i="1"/>
  <c r="G11" i="1"/>
  <c r="G9" i="1"/>
  <c r="G7" i="1"/>
  <c r="G5" i="1"/>
  <c r="H4" i="1" l="1"/>
  <c r="H6" i="1"/>
  <c r="H5" i="1"/>
  <c r="H7" i="1"/>
</calcChain>
</file>

<file path=xl/sharedStrings.xml><?xml version="1.0" encoding="utf-8"?>
<sst xmlns="http://schemas.openxmlformats.org/spreadsheetml/2006/main" count="251" uniqueCount="164">
  <si>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</si>
  <si>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</si>
  <si>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</si>
  <si>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</si>
  <si>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</si>
  <si>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</si>
  <si>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</si>
  <si>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</si>
  <si>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</si>
  <si>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</si>
  <si>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</si>
  <si>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</si>
  <si>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</si>
  <si>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</si>
  <si>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</si>
  <si>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</si>
  <si>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</si>
  <si>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</si>
  <si>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</si>
  <si>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</si>
  <si>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</si>
  <si>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</si>
  <si>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Total</t>
  </si>
  <si>
    <t>nº de casos</t>
  </si>
  <si>
    <t>Mancomunidad Central De Zaragoza</t>
  </si>
  <si>
    <t>Dirección General de Asistencia Sanitaria</t>
  </si>
  <si>
    <t xml:space="preserve">Departamento de Sanidad </t>
  </si>
  <si>
    <t>BARBASTRO</t>
  </si>
  <si>
    <t>Más de 75 años</t>
  </si>
  <si>
    <t>Calatayud Urbana</t>
  </si>
  <si>
    <t xml:space="preserve">   LETALIDAD</t>
  </si>
  <si>
    <t>Provincia</t>
  </si>
  <si>
    <t xml:space="preserve">        MORTALIDAD/10.000 hab.</t>
  </si>
  <si>
    <t>Casos en municipios con más de 10.000 habitantes</t>
  </si>
  <si>
    <t>más de 5 casos</t>
  </si>
  <si>
    <t>Torrero La Paz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</si>
  <si>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</si>
  <si>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</si>
  <si>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</si>
  <si>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</si>
  <si>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</si>
  <si>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</si>
  <si>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</si>
  <si>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t>Comarca</t>
  </si>
  <si>
    <t>Zaragoza</t>
  </si>
  <si>
    <t>Cinco Villas</t>
  </si>
  <si>
    <t>Fraga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</si>
  <si>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</si>
  <si>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</si>
  <si>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</si>
  <si>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</si>
  <si>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</si>
  <si>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</si>
  <si>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</si>
  <si>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</si>
  <si>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</si>
  <si>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</si>
  <si>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</si>
  <si>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</si>
  <si>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Almozara</t>
  </si>
  <si>
    <t>Ejea De Los Caballeros</t>
  </si>
  <si>
    <t>Jaca</t>
  </si>
  <si>
    <t>San Jose Norte</t>
  </si>
  <si>
    <t>Hernan Cortes</t>
  </si>
  <si>
    <t>Delicias Sur</t>
  </si>
  <si>
    <t>Torre Ramona</t>
  </si>
  <si>
    <t>Borja</t>
  </si>
  <si>
    <t>Sector sanitario</t>
  </si>
  <si>
    <t>Municipio</t>
  </si>
  <si>
    <t>Zaragoza **</t>
  </si>
  <si>
    <t>Tarazona **</t>
  </si>
  <si>
    <t>Ejea De Los Caballeros **</t>
  </si>
  <si>
    <t>Calatayud **</t>
  </si>
  <si>
    <t>Huesca **</t>
  </si>
  <si>
    <t>Jaca **</t>
  </si>
  <si>
    <t>Teruel **</t>
  </si>
  <si>
    <t>Alcañiz**</t>
  </si>
  <si>
    <t>Barbastro**</t>
  </si>
  <si>
    <t>5.61</t>
  </si>
  <si>
    <t>Gallur</t>
  </si>
  <si>
    <t>Huesca Capital Nº 3 (Pirineos)</t>
  </si>
  <si>
    <t>Huesca Rural</t>
  </si>
  <si>
    <t xml:space="preserve">(Periodo desde 15/02/2020) </t>
  </si>
  <si>
    <t>Grupo de edad</t>
  </si>
  <si>
    <t>Hombres</t>
  </si>
  <si>
    <t>Mujeres</t>
  </si>
  <si>
    <t>TERUEL</t>
  </si>
  <si>
    <t>La Jacetania</t>
  </si>
  <si>
    <t>Ribera Alta Del Ebro</t>
  </si>
  <si>
    <t>Valdejalón</t>
  </si>
  <si>
    <t>CALATAYUD</t>
  </si>
  <si>
    <t>Comunidad De Calatayud</t>
  </si>
  <si>
    <t>Fraga **</t>
  </si>
  <si>
    <t>Campo De Borja</t>
  </si>
  <si>
    <t>Comunidad De Teruel</t>
  </si>
  <si>
    <t>Hoya De Huesca / Plana De Uesca</t>
  </si>
  <si>
    <t>La Ribagorza</t>
  </si>
  <si>
    <t>Zuera</t>
  </si>
  <si>
    <t>ALCAÑIZ</t>
  </si>
  <si>
    <t>Reboleria</t>
  </si>
  <si>
    <t>Actur Oeste</t>
  </si>
  <si>
    <t>Bajo Cinca / Baix Cinca</t>
  </si>
  <si>
    <t>Sabiñanigo</t>
  </si>
  <si>
    <t>Bombarda</t>
  </si>
  <si>
    <t>Parque Goya</t>
  </si>
  <si>
    <t>Casetas</t>
  </si>
  <si>
    <t>Fernando El Catolico</t>
  </si>
  <si>
    <t>Independencia</t>
  </si>
  <si>
    <t>Madre Vedruna-Miraflores</t>
  </si>
  <si>
    <t>Alto Gállego</t>
  </si>
  <si>
    <t>Cinca Medio</t>
  </si>
  <si>
    <t>La Litera / La Llitera</t>
  </si>
  <si>
    <t>Las Fuentes Norte</t>
  </si>
  <si>
    <t>Utebo **</t>
  </si>
  <si>
    <t>0.86</t>
  </si>
  <si>
    <t>Distribución por PROVINCIA: en 2 casos confirmados no ha sido posible identificar la provincia</t>
  </si>
  <si>
    <t>Distribución por SINTOMATOLOGÍA: en 2 casos confirmados no ha sido posible identificar la sintomatología</t>
  </si>
  <si>
    <t>Teruel Centro</t>
  </si>
  <si>
    <t>Calatayud Rural</t>
  </si>
  <si>
    <t>Castejon De Sos</t>
  </si>
  <si>
    <t>Miralbueno-Garrapinillos</t>
  </si>
  <si>
    <t>79.83</t>
  </si>
  <si>
    <t>17.17</t>
  </si>
  <si>
    <t>2.15</t>
  </si>
  <si>
    <t>Monzon Urbana</t>
  </si>
  <si>
    <t>Valdefierro</t>
  </si>
  <si>
    <t>Ainsa</t>
  </si>
  <si>
    <t>Albalate De Cinca</t>
  </si>
  <si>
    <t>Illueca</t>
  </si>
  <si>
    <t>Monzón **</t>
  </si>
  <si>
    <t>Cuarte De Huerva **</t>
  </si>
  <si>
    <t>Sobrarbe</t>
  </si>
  <si>
    <t>Aranda</t>
  </si>
  <si>
    <t>Jiloca</t>
  </si>
  <si>
    <t>Distribución por edad y sexo: en 3 casos confirmados no ha sido posible identificar la edad o el sexo</t>
  </si>
  <si>
    <t>29.08</t>
  </si>
  <si>
    <t>28.06</t>
  </si>
  <si>
    <t>13.78</t>
  </si>
  <si>
    <t>9.69</t>
  </si>
  <si>
    <t>4.59</t>
  </si>
  <si>
    <t>2.04</t>
  </si>
  <si>
    <t>0.51</t>
  </si>
  <si>
    <t>2.55</t>
  </si>
  <si>
    <t>Distribución por SECTOR: en 5 casos confirmados no ha sido posible identificar el sector</t>
  </si>
  <si>
    <t>5.10</t>
  </si>
  <si>
    <t>4.08</t>
  </si>
  <si>
    <t>3.57</t>
  </si>
  <si>
    <t>3.06</t>
  </si>
  <si>
    <t>Tauste</t>
  </si>
  <si>
    <t>1.53</t>
  </si>
  <si>
    <t>1.02</t>
  </si>
  <si>
    <t>Monzon Rural</t>
  </si>
  <si>
    <t>Biescas-Valle De Tena</t>
  </si>
  <si>
    <t>Epila</t>
  </si>
  <si>
    <t>Hijar</t>
  </si>
  <si>
    <t>Monreal Del Campo</t>
  </si>
  <si>
    <t>Morata De Jalon</t>
  </si>
  <si>
    <t>Distribución por ZBS: en 5 casos confirmados no ha sido posible identificar la ZBS</t>
  </si>
  <si>
    <t>Bajo Martín</t>
  </si>
  <si>
    <t>Tarazona Y El Moncayo</t>
  </si>
  <si>
    <t>57.65</t>
  </si>
  <si>
    <t>7.14</t>
  </si>
  <si>
    <t>Distribución por COMARCA: en 4 casos confirmados no ha sido posible identificar la comarca</t>
  </si>
  <si>
    <t>Caspe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</si>
</sst>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rebuchet MS"/>
      <family val="2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2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0" fillId="2" borderId="5" xfId="0" applyFill="1" applyBorder="1" applyAlignment="1">
      <alignment horizontal="center" vertical="center" wrapText="1"/>
    </xf>
    <xf numFmtId="14" fontId="3" fillId="13" borderId="3" xfId="0" applyNumberFormat="1" applyFont="1" applyFill="1" applyBorder="1" applyAlignment="1">
      <alignment horizontal="center"/>
    </xf>
    <xf numFmtId="0" fontId="3" fillId="0" borderId="0" xfId="0" applyFont="1"/>
    <xf numFmtId="0" fontId="6" fillId="10" borderId="3" xfId="0" applyFont="1" applyFill="1" applyBorder="1"/>
    <xf numFmtId="10" fontId="7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0" borderId="5" xfId="0" applyFont="1" applyFill="1" applyBorder="1"/>
    <xf numFmtId="0" fontId="0" fillId="2" borderId="15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0" fillId="0" borderId="3" xfId="1" applyNumberFormat="1" applyFont="1" applyBorder="1" applyAlignment="1">
      <alignment horizontal="right"/>
    </xf>
    <xf numFmtId="10" fontId="0" fillId="0" borderId="8" xfId="1" applyNumberFormat="1" applyFont="1" applyFill="1" applyBorder="1"/>
    <xf numFmtId="10" fontId="0" fillId="0" borderId="6" xfId="1" applyNumberFormat="1" applyFont="1" applyFill="1" applyBorder="1"/>
    <xf numFmtId="0" fontId="12" fillId="0" borderId="0" xfId="0" applyFont="1"/>
    <xf numFmtId="10" fontId="12" fillId="0" borderId="0" xfId="0" applyNumberFormat="1" applyFont="1"/>
    <xf numFmtId="1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7" borderId="0" xfId="0" applyFill="1" applyBorder="1"/>
    <xf numFmtId="1" fontId="5" fillId="15" borderId="3" xfId="0" applyNumberFormat="1" applyFont="1" applyFill="1" applyBorder="1" applyAlignment="1">
      <alignment wrapText="1"/>
    </xf>
    <xf numFmtId="0" fontId="6" fillId="8" borderId="5" xfId="0" applyFont="1" applyFill="1" applyBorder="1"/>
    <xf numFmtId="0" fontId="6" fillId="8" borderId="3" xfId="0" applyFont="1" applyFill="1" applyBorder="1"/>
    <xf numFmtId="0" fontId="3" fillId="11" borderId="16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0" fontId="6" fillId="8" borderId="8" xfId="0" applyNumberFormat="1" applyFont="1" applyFill="1" applyBorder="1" applyAlignment="1">
      <alignment horizontal="right"/>
    </xf>
    <xf numFmtId="10" fontId="6" fillId="10" borderId="8" xfId="0" applyNumberFormat="1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horizontal="right" vertical="center" wrapText="1"/>
    </xf>
    <xf numFmtId="9" fontId="3" fillId="11" borderId="1" xfId="0" applyNumberFormat="1" applyFont="1" applyFill="1" applyBorder="1" applyAlignment="1">
      <alignment horizontal="right" vertical="center" wrapText="1"/>
    </xf>
    <xf numFmtId="0" fontId="5" fillId="16" borderId="3" xfId="0" applyFont="1" applyFill="1" applyBorder="1" applyAlignment="1">
      <alignment wrapText="1"/>
    </xf>
    <xf numFmtId="0" fontId="6" fillId="9" borderId="5" xfId="0" applyFont="1" applyFill="1" applyBorder="1"/>
    <xf numFmtId="0" fontId="6" fillId="9" borderId="3" xfId="0" applyFont="1" applyFill="1" applyBorder="1"/>
    <xf numFmtId="10" fontId="6" fillId="9" borderId="8" xfId="0" applyNumberFormat="1" applyFont="1" applyFill="1" applyBorder="1" applyAlignment="1">
      <alignment horizontal="right"/>
    </xf>
    <xf numFmtId="10" fontId="5" fillId="5" borderId="8" xfId="1" applyNumberFormat="1" applyFont="1" applyFill="1" applyBorder="1" applyAlignment="1">
      <alignment horizontal="right" wrapText="1"/>
    </xf>
    <xf numFmtId="0" fontId="5" fillId="15" borderId="5" xfId="0" applyFont="1" applyFill="1" applyBorder="1" applyAlignment="1">
      <alignment wrapText="1"/>
    </xf>
    <xf numFmtId="0" fontId="5" fillId="16" borderId="5" xfId="0" applyFont="1" applyFill="1" applyBorder="1" applyAlignment="1">
      <alignment wrapText="1"/>
    </xf>
    <xf numFmtId="0" fontId="5" fillId="16" borderId="8" xfId="0" applyFont="1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horizontal="right"/>
    </xf>
    <xf numFmtId="0" fontId="6" fillId="19" borderId="5" xfId="0" applyFont="1" applyFill="1" applyBorder="1" applyAlignment="1">
      <alignment wrapText="1"/>
    </xf>
    <xf numFmtId="1" fontId="3" fillId="19" borderId="3" xfId="0" applyNumberFormat="1" applyFont="1" applyFill="1" applyBorder="1" applyAlignment="1">
      <alignment wrapText="1"/>
    </xf>
    <xf numFmtId="10" fontId="6" fillId="19" borderId="8" xfId="1" applyNumberFormat="1" applyFont="1" applyFill="1" applyBorder="1" applyAlignment="1">
      <alignment horizontal="right" wrapText="1"/>
    </xf>
    <xf numFmtId="0" fontId="6" fillId="21" borderId="5" xfId="0" applyFont="1" applyFill="1" applyBorder="1" applyAlignment="1">
      <alignment wrapText="1"/>
    </xf>
    <xf numFmtId="1" fontId="3" fillId="21" borderId="3" xfId="0" applyNumberFormat="1" applyFont="1" applyFill="1" applyBorder="1" applyAlignment="1">
      <alignment wrapText="1"/>
    </xf>
    <xf numFmtId="10" fontId="6" fillId="21" borderId="8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vertical="center"/>
    </xf>
    <xf numFmtId="0" fontId="5" fillId="5" borderId="19" xfId="0" applyFont="1" applyFill="1" applyBorder="1"/>
    <xf numFmtId="0" fontId="5" fillId="5" borderId="20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0" xfId="0" applyNumberFormat="1" applyFont="1" applyFill="1" applyBorder="1" applyAlignment="1">
      <alignment wrapText="1"/>
    </xf>
    <xf numFmtId="10" fontId="5" fillId="5" borderId="21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0" fontId="0" fillId="0" borderId="20" xfId="1" applyNumberFormat="1" applyFont="1" applyBorder="1" applyAlignment="1">
      <alignment horizontal="right"/>
    </xf>
    <xf numFmtId="10" fontId="0" fillId="0" borderId="21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right" wrapText="1"/>
    </xf>
    <xf numFmtId="0" fontId="6" fillId="20" borderId="15" xfId="0" applyFont="1" applyFill="1" applyBorder="1" applyAlignment="1">
      <alignment wrapText="1"/>
    </xf>
    <xf numFmtId="1" fontId="3" fillId="20" borderId="17" xfId="0" applyNumberFormat="1" applyFont="1" applyFill="1" applyBorder="1" applyAlignment="1">
      <alignment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6" fillId="19" borderId="15" xfId="0" applyFont="1" applyFill="1" applyBorder="1" applyAlignment="1">
      <alignment wrapText="1"/>
    </xf>
    <xf numFmtId="1" fontId="3" fillId="19" borderId="17" xfId="0" applyNumberFormat="1" applyFont="1" applyFill="1" applyBorder="1" applyAlignment="1">
      <alignment wrapText="1"/>
    </xf>
    <xf numFmtId="0" fontId="0" fillId="0" borderId="0" xfId="0" applyBorder="1"/>
    <xf numFmtId="9" fontId="3" fillId="3" borderId="2" xfId="1" applyFont="1" applyFill="1" applyBorder="1"/>
    <xf numFmtId="0" fontId="0" fillId="0" borderId="3" xfId="0" applyBorder="1"/>
    <xf numFmtId="10" fontId="0" fillId="7" borderId="3" xfId="0" applyNumberFormat="1" applyFont="1" applyFill="1" applyBorder="1" applyAlignment="1">
      <alignment horizontal="right" vertical="center"/>
    </xf>
    <xf numFmtId="0" fontId="0" fillId="4" borderId="3" xfId="0" applyFont="1" applyFill="1" applyBorder="1" applyAlignment="1">
      <alignment vertical="center"/>
    </xf>
    <xf numFmtId="10" fontId="0" fillId="11" borderId="3" xfId="0" applyNumberFormat="1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11" fillId="11" borderId="8" xfId="0" applyFont="1" applyFill="1" applyBorder="1" applyAlignment="1"/>
    <xf numFmtId="0" fontId="0" fillId="0" borderId="5" xfId="0" applyBorder="1"/>
    <xf numFmtId="0" fontId="11" fillId="0" borderId="8" xfId="0" applyFont="1" applyFill="1" applyBorder="1" applyAlignment="1"/>
    <xf numFmtId="0" fontId="6" fillId="18" borderId="19" xfId="0" applyFont="1" applyFill="1" applyBorder="1"/>
    <xf numFmtId="0" fontId="6" fillId="18" borderId="20" xfId="0" applyFont="1" applyFill="1" applyBorder="1"/>
    <xf numFmtId="10" fontId="6" fillId="18" borderId="21" xfId="0" applyNumberFormat="1" applyFont="1" applyFill="1" applyBorder="1"/>
    <xf numFmtId="0" fontId="5" fillId="5" borderId="22" xfId="0" applyFont="1" applyFill="1" applyBorder="1" applyAlignment="1">
      <alignment wrapText="1"/>
    </xf>
    <xf numFmtId="1" fontId="5" fillId="5" borderId="22" xfId="0" applyNumberFormat="1" applyFont="1" applyFill="1" applyBorder="1" applyAlignment="1">
      <alignment wrapText="1"/>
    </xf>
    <xf numFmtId="10" fontId="5" fillId="5" borderId="22" xfId="1" applyNumberFormat="1" applyFont="1" applyFill="1" applyBorder="1" applyAlignment="1">
      <alignment horizontal="right" wrapText="1"/>
    </xf>
    <xf numFmtId="0" fontId="6" fillId="4" borderId="3" xfId="0" applyFont="1" applyFill="1" applyBorder="1"/>
    <xf numFmtId="0" fontId="1" fillId="11" borderId="5" xfId="0" applyFont="1" applyFill="1" applyBorder="1" applyAlignment="1">
      <alignment horizontal="left" vertical="center"/>
    </xf>
    <xf numFmtId="10" fontId="6" fillId="4" borderId="8" xfId="0" applyNumberFormat="1" applyFont="1" applyFill="1" applyBorder="1" applyAlignment="1">
      <alignment horizontal="right"/>
    </xf>
    <xf numFmtId="10" fontId="5" fillId="5" borderId="21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right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10" fontId="6" fillId="19" borderId="18" xfId="1" applyNumberFormat="1" applyFont="1" applyFill="1" applyBorder="1" applyAlignment="1">
      <alignment horizontal="right" wrapText="1"/>
    </xf>
    <xf numFmtId="1" fontId="3" fillId="20" borderId="18" xfId="0" applyNumberFormat="1" applyFont="1" applyFill="1" applyBorder="1" applyAlignment="1">
      <alignment horizontal="right" wrapText="1"/>
    </xf>
    <xf numFmtId="0" fontId="6" fillId="14" borderId="19" xfId="0" applyFont="1" applyFill="1" applyBorder="1"/>
    <xf numFmtId="0" fontId="6" fillId="14" borderId="20" xfId="0" applyFont="1" applyFill="1" applyBorder="1"/>
    <xf numFmtId="10" fontId="6" fillId="14" borderId="21" xfId="0" applyNumberFormat="1" applyFont="1" applyFill="1" applyBorder="1"/>
    <xf numFmtId="0" fontId="1" fillId="6" borderId="1" xfId="0" applyFont="1" applyFill="1" applyBorder="1" applyAlignment="1">
      <alignment horizontal="left" vertical="center" wrapText="1"/>
    </xf>
    <xf numFmtId="0" fontId="8" fillId="12" borderId="14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EE"/>
      <color rgb="FFFF0000"/>
      <color rgb="FFFF9797"/>
      <color rgb="FFE0F89C"/>
      <color rgb="FFFFEDB3"/>
      <color rgb="FF9BC2E6"/>
      <color rgb="FFFF7C80"/>
      <color rgb="FFFEC2B8"/>
      <color rgb="FFFEE2DA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7"/>
  <sheetViews>
    <sheetView tabSelected="1" zoomScale="90" zoomScaleNormal="90" workbookViewId="0">
      <selection activeCell="B104" sqref="B104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33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22" customWidth="1"/>
    <col min="15" max="15" width="27.5703125" style="8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 x14ac:dyDescent="0.3">
      <c r="B1" s="4" t="s">
        <v>134</v>
      </c>
      <c r="I1" s="135" t="s">
        <v>25</v>
      </c>
      <c r="J1" s="136"/>
      <c r="O1"/>
    </row>
    <row r="2" spans="2:16" ht="15" customHeight="1" thickBot="1" x14ac:dyDescent="0.3">
      <c r="B2" s="93" t="s">
        <v>83</v>
      </c>
      <c r="C2" s="83" t="s">
        <v>84</v>
      </c>
      <c r="D2" s="83" t="s">
        <v>85</v>
      </c>
      <c r="E2" s="83" t="s">
        <v>22</v>
      </c>
      <c r="F2" s="83" t="s">
        <v>11</v>
      </c>
      <c r="G2" s="94" t="s">
        <v>12</v>
      </c>
      <c r="I2" s="133" t="s">
        <v>26</v>
      </c>
      <c r="J2" s="134"/>
      <c r="O2"/>
    </row>
    <row r="3" spans="2:16" ht="15" customHeight="1" x14ac:dyDescent="0.25">
      <c r="B3" s="89" t="s">
        <v>0</v>
      </c>
      <c r="C3" s="90">
        <v>1</v>
      </c>
      <c r="D3" s="90">
        <v>0</v>
      </c>
      <c r="E3" s="90">
        <v>1</v>
      </c>
      <c r="F3" s="91">
        <f>E3/E$12</f>
        <v>5.1813471502590676E-3</v>
      </c>
      <c r="G3" s="92">
        <f>F3</f>
        <v>5.1813471502590676E-3</v>
      </c>
      <c r="I3" s="14">
        <v>44330</v>
      </c>
      <c r="J3" s="9"/>
      <c r="M3" s="9"/>
      <c r="O3"/>
    </row>
    <row r="4" spans="2:16" ht="15" customHeight="1" x14ac:dyDescent="0.25">
      <c r="B4" s="13" t="s">
        <v>1</v>
      </c>
      <c r="C4" s="29">
        <v>22</v>
      </c>
      <c r="D4" s="29">
        <v>16</v>
      </c>
      <c r="E4" s="29">
        <v>38</v>
      </c>
      <c r="F4" s="30">
        <f t="shared" ref="F4:F11" si="0">E4/E$12</f>
        <v>0.19689119170984457</v>
      </c>
      <c r="G4" s="31">
        <f>F4+F3</f>
        <v>0.20207253886010362</v>
      </c>
      <c r="H4" s="34">
        <f>SUM(F3:F4)</f>
        <v>0.20207253886010362</v>
      </c>
      <c r="I4" s="4"/>
      <c r="M4" s="9"/>
      <c r="O4"/>
    </row>
    <row r="5" spans="2:16" ht="15" customHeight="1" x14ac:dyDescent="0.25">
      <c r="B5" s="13" t="s">
        <v>2</v>
      </c>
      <c r="C5" s="29">
        <v>17</v>
      </c>
      <c r="D5" s="29">
        <v>8</v>
      </c>
      <c r="E5" s="29">
        <v>25</v>
      </c>
      <c r="F5" s="30">
        <f t="shared" si="0"/>
        <v>0.12953367875647667</v>
      </c>
      <c r="G5" s="31">
        <f>F5+F4+F3</f>
        <v>0.33160621761658032</v>
      </c>
      <c r="H5" s="35">
        <f>SUM(F3:F6)</f>
        <v>0.47668393782383411</v>
      </c>
      <c r="M5" s="7"/>
      <c r="O5"/>
    </row>
    <row r="6" spans="2:16" ht="15" customHeight="1" thickBot="1" x14ac:dyDescent="0.3">
      <c r="B6" s="13" t="s">
        <v>3</v>
      </c>
      <c r="C6" s="29">
        <v>13</v>
      </c>
      <c r="D6" s="29">
        <v>15</v>
      </c>
      <c r="E6" s="29">
        <v>28</v>
      </c>
      <c r="F6" s="30">
        <f t="shared" si="0"/>
        <v>0.14507772020725387</v>
      </c>
      <c r="G6" s="31">
        <f>F6+F5+F4+F3</f>
        <v>0.47668393782383423</v>
      </c>
      <c r="H6" s="35">
        <f>SUM(F3:F7)</f>
        <v>0.65284974093264236</v>
      </c>
      <c r="I6" s="4" t="s">
        <v>143</v>
      </c>
      <c r="J6" s="11"/>
      <c r="K6" s="11"/>
      <c r="M6" s="6"/>
      <c r="O6"/>
    </row>
    <row r="7" spans="2:16" ht="15" customHeight="1" thickBot="1" x14ac:dyDescent="0.3">
      <c r="B7" s="13" t="s">
        <v>4</v>
      </c>
      <c r="C7" s="29">
        <v>15</v>
      </c>
      <c r="D7" s="29">
        <v>19</v>
      </c>
      <c r="E7" s="29">
        <v>34</v>
      </c>
      <c r="F7" s="30">
        <f t="shared" si="0"/>
        <v>0.17616580310880828</v>
      </c>
      <c r="G7" s="31">
        <f>F7+F6+F5+F4+F3</f>
        <v>0.65284974093264247</v>
      </c>
      <c r="H7" s="35">
        <f>SUM(F10:F11)</f>
        <v>7.2538860103626951E-2</v>
      </c>
      <c r="I7" s="85" t="s">
        <v>67</v>
      </c>
      <c r="J7" s="85" t="s">
        <v>23</v>
      </c>
      <c r="K7" s="88" t="s">
        <v>17</v>
      </c>
      <c r="M7" s="6"/>
      <c r="N7" s="42"/>
      <c r="O7" s="43"/>
      <c r="P7" s="43"/>
    </row>
    <row r="8" spans="2:16" ht="15" customHeight="1" x14ac:dyDescent="0.25">
      <c r="B8" s="13" t="s">
        <v>5</v>
      </c>
      <c r="C8" s="29">
        <v>18</v>
      </c>
      <c r="D8" s="29">
        <v>15</v>
      </c>
      <c r="E8" s="29">
        <v>33</v>
      </c>
      <c r="F8" s="30">
        <f t="shared" si="0"/>
        <v>0.17098445595854922</v>
      </c>
      <c r="G8" s="31">
        <f>F8+F7+F6+F5+F4+F3</f>
        <v>0.82383419689119175</v>
      </c>
      <c r="H8" s="36"/>
      <c r="I8" s="84" t="s">
        <v>20</v>
      </c>
      <c r="J8" s="86">
        <v>57</v>
      </c>
      <c r="K8" s="87" t="s">
        <v>135</v>
      </c>
      <c r="M8" s="6"/>
      <c r="N8" s="42"/>
      <c r="O8" s="43"/>
      <c r="P8" s="43"/>
    </row>
    <row r="9" spans="2:16" ht="15" customHeight="1" x14ac:dyDescent="0.25">
      <c r="B9" s="13" t="s">
        <v>6</v>
      </c>
      <c r="C9" s="29">
        <v>11</v>
      </c>
      <c r="D9" s="29">
        <v>9</v>
      </c>
      <c r="E9" s="29">
        <v>20</v>
      </c>
      <c r="F9" s="30">
        <f t="shared" si="0"/>
        <v>0.10362694300518134</v>
      </c>
      <c r="G9" s="31">
        <f>F9+F8+F7+F6+F5+F4+F3</f>
        <v>0.92746113989637302</v>
      </c>
      <c r="I9" s="57" t="s">
        <v>15</v>
      </c>
      <c r="J9" s="38">
        <v>55</v>
      </c>
      <c r="K9" s="56" t="s">
        <v>136</v>
      </c>
      <c r="M9" s="6"/>
      <c r="N9" s="6"/>
      <c r="O9" s="7"/>
      <c r="P9" s="7"/>
    </row>
    <row r="10" spans="2:16" ht="15" customHeight="1" x14ac:dyDescent="0.25">
      <c r="B10" s="13" t="s">
        <v>7</v>
      </c>
      <c r="C10" s="29">
        <v>5</v>
      </c>
      <c r="D10" s="29">
        <v>1</v>
      </c>
      <c r="E10" s="29">
        <v>6</v>
      </c>
      <c r="F10" s="30">
        <f t="shared" si="0"/>
        <v>3.1088082901554404E-2</v>
      </c>
      <c r="G10" s="31">
        <f>F10+F9+F8+F7+F6+F5+F4+F3</f>
        <v>0.95854922279792742</v>
      </c>
      <c r="I10" s="58" t="s">
        <v>14</v>
      </c>
      <c r="J10" s="52">
        <v>27</v>
      </c>
      <c r="K10" s="59" t="s">
        <v>137</v>
      </c>
      <c r="M10" s="6"/>
      <c r="N10" s="6"/>
      <c r="O10" s="7"/>
      <c r="P10" s="7"/>
    </row>
    <row r="11" spans="2:16" ht="15" customHeight="1" thickBot="1" x14ac:dyDescent="0.3">
      <c r="B11" s="27" t="s">
        <v>28</v>
      </c>
      <c r="C11" s="29">
        <v>4</v>
      </c>
      <c r="D11" s="29">
        <v>4</v>
      </c>
      <c r="E11" s="29">
        <v>8</v>
      </c>
      <c r="F11" s="30">
        <f t="shared" si="0"/>
        <v>4.145077720207254E-2</v>
      </c>
      <c r="G11" s="32">
        <f>F11+F10+F9+F8+F7+F6+F5+F4+F3</f>
        <v>1</v>
      </c>
      <c r="H11" s="34"/>
      <c r="I11" s="64" t="s">
        <v>27</v>
      </c>
      <c r="J11" s="65">
        <v>19</v>
      </c>
      <c r="K11" s="66" t="s">
        <v>138</v>
      </c>
      <c r="M11" s="6"/>
      <c r="N11" s="6"/>
      <c r="O11" s="7"/>
      <c r="P11" s="7"/>
    </row>
    <row r="12" spans="2:16" ht="15" customHeight="1" thickBot="1" x14ac:dyDescent="0.3">
      <c r="B12" s="19" t="s">
        <v>22</v>
      </c>
      <c r="C12" s="19">
        <v>106</v>
      </c>
      <c r="D12" s="19">
        <v>87</v>
      </c>
      <c r="E12" s="19">
        <v>193</v>
      </c>
      <c r="F12" s="67">
        <v>1</v>
      </c>
      <c r="I12" s="64" t="s">
        <v>8</v>
      </c>
      <c r="J12" s="65">
        <v>19</v>
      </c>
      <c r="K12" s="66" t="s">
        <v>138</v>
      </c>
      <c r="N12" s="6"/>
      <c r="O12" s="7"/>
      <c r="P12" s="7"/>
    </row>
    <row r="13" spans="2:16" ht="15" customHeight="1" x14ac:dyDescent="0.25">
      <c r="B13" s="1"/>
      <c r="D13" s="5"/>
      <c r="E13" s="2"/>
      <c r="F13" s="60"/>
      <c r="G13" s="5"/>
      <c r="I13" s="61" t="s">
        <v>90</v>
      </c>
      <c r="J13" s="62">
        <v>9</v>
      </c>
      <c r="K13" s="63" t="s">
        <v>139</v>
      </c>
      <c r="N13" s="6"/>
      <c r="O13" s="7"/>
      <c r="P13" s="7"/>
    </row>
    <row r="14" spans="2:16" ht="15" customHeight="1" thickBot="1" x14ac:dyDescent="0.3">
      <c r="B14" s="4" t="s">
        <v>115</v>
      </c>
      <c r="E14" s="2"/>
      <c r="F14" s="5"/>
      <c r="G14" s="20"/>
      <c r="I14" s="61" t="s">
        <v>86</v>
      </c>
      <c r="J14" s="62">
        <v>4</v>
      </c>
      <c r="K14" s="63" t="s">
        <v>140</v>
      </c>
      <c r="N14" s="6"/>
      <c r="O14" s="7"/>
      <c r="P14" s="7"/>
    </row>
    <row r="15" spans="2:16" ht="15" customHeight="1" thickBot="1" x14ac:dyDescent="0.3">
      <c r="B15" s="46" t="s">
        <v>31</v>
      </c>
      <c r="C15" s="47" t="s">
        <v>23</v>
      </c>
      <c r="D15" s="48" t="s">
        <v>17</v>
      </c>
      <c r="E15" s="3"/>
      <c r="F15" s="5"/>
      <c r="I15" s="101" t="s">
        <v>98</v>
      </c>
      <c r="J15" s="102">
        <v>1</v>
      </c>
      <c r="K15" s="127" t="s">
        <v>141</v>
      </c>
      <c r="N15" s="6"/>
      <c r="O15" s="7"/>
      <c r="P15" s="7"/>
    </row>
    <row r="16" spans="2:16" ht="15" customHeight="1" thickBot="1" x14ac:dyDescent="0.3">
      <c r="B16" s="74" t="s">
        <v>44</v>
      </c>
      <c r="C16" s="75">
        <v>150</v>
      </c>
      <c r="D16" s="76" t="s">
        <v>121</v>
      </c>
      <c r="F16" s="141" t="s">
        <v>30</v>
      </c>
      <c r="G16" s="142"/>
      <c r="I16" s="96" t="s">
        <v>21</v>
      </c>
      <c r="J16" s="97">
        <v>5</v>
      </c>
      <c r="K16" s="128" t="s">
        <v>142</v>
      </c>
      <c r="N16" s="6"/>
      <c r="O16"/>
      <c r="P16" s="7"/>
    </row>
    <row r="17" spans="2:15" ht="15" customHeight="1" thickBot="1" x14ac:dyDescent="0.3">
      <c r="B17" s="69" t="s">
        <v>18</v>
      </c>
      <c r="C17" s="68">
        <v>38</v>
      </c>
      <c r="D17" s="70" t="s">
        <v>122</v>
      </c>
      <c r="F17" s="139">
        <v>2.8000000000000001E-2</v>
      </c>
      <c r="G17" s="140"/>
      <c r="I17" s="79" t="s">
        <v>16</v>
      </c>
      <c r="J17" s="78">
        <f>SUM(J8:J16)</f>
        <v>196</v>
      </c>
      <c r="K17" s="95"/>
    </row>
    <row r="18" spans="2:15" ht="15.6" customHeight="1" thickBot="1" x14ac:dyDescent="0.3">
      <c r="B18" s="69" t="s">
        <v>19</v>
      </c>
      <c r="C18" s="68">
        <v>6</v>
      </c>
      <c r="D18" s="70" t="s">
        <v>123</v>
      </c>
      <c r="F18" s="141" t="s">
        <v>32</v>
      </c>
      <c r="G18" s="142"/>
      <c r="O18"/>
    </row>
    <row r="19" spans="2:15" ht="16.350000000000001" customHeight="1" thickBot="1" x14ac:dyDescent="0.3">
      <c r="B19" s="71" t="s">
        <v>21</v>
      </c>
      <c r="C19" s="72">
        <v>2</v>
      </c>
      <c r="D19" s="73" t="s">
        <v>114</v>
      </c>
      <c r="F19" s="137">
        <v>26.2</v>
      </c>
      <c r="G19" s="138"/>
      <c r="I19" s="24" t="s">
        <v>33</v>
      </c>
      <c r="J19" s="25"/>
      <c r="K19" s="25"/>
      <c r="O19" s="6"/>
    </row>
    <row r="20" spans="2:15" ht="15.75" thickBot="1" x14ac:dyDescent="0.3">
      <c r="B20" s="49" t="s">
        <v>16</v>
      </c>
      <c r="C20" s="50">
        <f>SUM(C16:C19)</f>
        <v>196</v>
      </c>
      <c r="D20" s="51">
        <f>C20/C$20</f>
        <v>1</v>
      </c>
      <c r="F20" s="12" t="s">
        <v>82</v>
      </c>
      <c r="I20" s="100" t="s">
        <v>68</v>
      </c>
      <c r="J20" s="100" t="s">
        <v>23</v>
      </c>
      <c r="K20" s="77" t="s">
        <v>17</v>
      </c>
      <c r="O20"/>
    </row>
    <row r="21" spans="2:15" ht="15.6" customHeight="1" x14ac:dyDescent="0.25">
      <c r="C21" s="15"/>
      <c r="I21" s="113" t="s">
        <v>69</v>
      </c>
      <c r="J21" s="114">
        <v>107</v>
      </c>
      <c r="K21" s="115">
        <f t="shared" ref="K21:K34" si="1">J21/C$20</f>
        <v>0.54591836734693877</v>
      </c>
    </row>
    <row r="22" spans="2:15" ht="15.6" customHeight="1" thickBot="1" x14ac:dyDescent="0.3">
      <c r="B22" s="4" t="s">
        <v>116</v>
      </c>
      <c r="I22" s="113" t="s">
        <v>73</v>
      </c>
      <c r="J22" s="114">
        <v>13</v>
      </c>
      <c r="K22" s="115">
        <f t="shared" si="1"/>
        <v>6.6326530612244902E-2</v>
      </c>
      <c r="O22"/>
    </row>
    <row r="23" spans="2:15" ht="15.75" thickBot="1" x14ac:dyDescent="0.3">
      <c r="B23" s="22" t="s">
        <v>10</v>
      </c>
      <c r="C23" s="28">
        <v>85</v>
      </c>
      <c r="D23" s="104">
        <f>C23/(C23+C24)</f>
        <v>0.43814432989690721</v>
      </c>
      <c r="I23" s="113" t="s">
        <v>72</v>
      </c>
      <c r="J23" s="114">
        <v>6</v>
      </c>
      <c r="K23" s="115">
        <f t="shared" si="1"/>
        <v>3.0612244897959183E-2</v>
      </c>
    </row>
    <row r="24" spans="2:15" ht="13.5" customHeight="1" thickBot="1" x14ac:dyDescent="0.3">
      <c r="B24" s="23" t="s">
        <v>9</v>
      </c>
      <c r="C24" s="28">
        <v>109</v>
      </c>
      <c r="D24" s="104">
        <f>C24/(C23+C24)</f>
        <v>0.56185567010309279</v>
      </c>
      <c r="I24" s="113" t="s">
        <v>71</v>
      </c>
      <c r="J24" s="114">
        <v>3</v>
      </c>
      <c r="K24" s="115">
        <f t="shared" si="1"/>
        <v>1.5306122448979591E-2</v>
      </c>
    </row>
    <row r="25" spans="2:15" x14ac:dyDescent="0.25">
      <c r="C25" s="18"/>
      <c r="I25" s="113" t="s">
        <v>74</v>
      </c>
      <c r="J25" s="114">
        <v>3</v>
      </c>
      <c r="K25" s="115">
        <f t="shared" si="1"/>
        <v>1.5306122448979591E-2</v>
      </c>
    </row>
    <row r="26" spans="2:15" ht="15.75" thickBot="1" x14ac:dyDescent="0.3">
      <c r="B26" s="4" t="s">
        <v>157</v>
      </c>
      <c r="I26" s="113" t="s">
        <v>130</v>
      </c>
      <c r="J26" s="114">
        <v>2</v>
      </c>
      <c r="K26" s="115">
        <f t="shared" si="1"/>
        <v>1.020408163265306E-2</v>
      </c>
    </row>
    <row r="27" spans="2:15" ht="18" x14ac:dyDescent="0.25">
      <c r="B27" s="124" t="s">
        <v>38</v>
      </c>
      <c r="C27" s="125" t="s">
        <v>23</v>
      </c>
      <c r="D27" s="125" t="s">
        <v>17</v>
      </c>
      <c r="E27" s="126" t="s">
        <v>13</v>
      </c>
      <c r="I27" s="113" t="s">
        <v>92</v>
      </c>
      <c r="J27" s="114">
        <v>2</v>
      </c>
      <c r="K27" s="115">
        <f t="shared" si="1"/>
        <v>1.020408163265306E-2</v>
      </c>
      <c r="O27" s="6"/>
    </row>
    <row r="28" spans="2:15" x14ac:dyDescent="0.25">
      <c r="B28" s="109" t="s">
        <v>49</v>
      </c>
      <c r="C28" s="107">
        <v>11</v>
      </c>
      <c r="D28" s="108" t="s">
        <v>78</v>
      </c>
      <c r="E28" s="110">
        <v>1</v>
      </c>
      <c r="I28" s="113" t="s">
        <v>75</v>
      </c>
      <c r="J28" s="114">
        <v>2</v>
      </c>
      <c r="K28" s="115">
        <f t="shared" si="1"/>
        <v>1.020408163265306E-2</v>
      </c>
    </row>
    <row r="29" spans="2:15" x14ac:dyDescent="0.25">
      <c r="B29" s="109" t="s">
        <v>80</v>
      </c>
      <c r="C29" s="107">
        <v>10</v>
      </c>
      <c r="D29" s="108" t="s">
        <v>144</v>
      </c>
      <c r="E29" s="110">
        <v>2</v>
      </c>
      <c r="F29" s="41" t="s">
        <v>34</v>
      </c>
      <c r="I29" s="113" t="s">
        <v>163</v>
      </c>
      <c r="J29" s="114">
        <v>1</v>
      </c>
      <c r="K29" s="115">
        <f t="shared" si="1"/>
        <v>5.1020408163265302E-3</v>
      </c>
      <c r="O29"/>
    </row>
    <row r="30" spans="2:15" ht="15.6" customHeight="1" x14ac:dyDescent="0.25">
      <c r="B30" s="109" t="s">
        <v>64</v>
      </c>
      <c r="C30" s="107">
        <v>8</v>
      </c>
      <c r="D30" s="123" t="s">
        <v>145</v>
      </c>
      <c r="E30" s="110">
        <v>3</v>
      </c>
      <c r="F30" s="17"/>
      <c r="I30" s="113" t="s">
        <v>129</v>
      </c>
      <c r="J30" s="114">
        <v>1</v>
      </c>
      <c r="K30" s="115">
        <f t="shared" si="1"/>
        <v>5.1020408163265302E-3</v>
      </c>
    </row>
    <row r="31" spans="2:15" ht="15.6" customHeight="1" x14ac:dyDescent="0.25">
      <c r="B31" s="109" t="s">
        <v>36</v>
      </c>
      <c r="C31" s="107">
        <v>7</v>
      </c>
      <c r="D31" s="123" t="s">
        <v>146</v>
      </c>
      <c r="E31" s="110">
        <v>4</v>
      </c>
      <c r="F31" s="17"/>
      <c r="I31" s="113" t="s">
        <v>113</v>
      </c>
      <c r="J31" s="114">
        <v>1</v>
      </c>
      <c r="K31" s="115">
        <f t="shared" si="1"/>
        <v>5.1020408163265302E-3</v>
      </c>
    </row>
    <row r="32" spans="2:15" ht="15.6" customHeight="1" x14ac:dyDescent="0.25">
      <c r="B32" s="109" t="s">
        <v>119</v>
      </c>
      <c r="C32" s="107">
        <v>7</v>
      </c>
      <c r="D32" s="123" t="s">
        <v>146</v>
      </c>
      <c r="E32" s="110">
        <v>5</v>
      </c>
      <c r="F32" s="6"/>
      <c r="I32" s="129" t="s">
        <v>76</v>
      </c>
      <c r="J32" s="130">
        <v>0</v>
      </c>
      <c r="K32" s="131">
        <f t="shared" si="1"/>
        <v>0</v>
      </c>
    </row>
    <row r="33" spans="1:17" ht="16.350000000000001" customHeight="1" x14ac:dyDescent="0.25">
      <c r="B33" s="109" t="s">
        <v>106</v>
      </c>
      <c r="C33" s="107">
        <v>7</v>
      </c>
      <c r="D33" s="123" t="s">
        <v>146</v>
      </c>
      <c r="E33" s="110">
        <v>6</v>
      </c>
      <c r="F33" s="17"/>
      <c r="G33" s="10"/>
      <c r="I33" s="129" t="s">
        <v>77</v>
      </c>
      <c r="J33" s="130">
        <v>0</v>
      </c>
      <c r="K33" s="131">
        <f t="shared" si="1"/>
        <v>0</v>
      </c>
    </row>
    <row r="34" spans="1:17" ht="15.6" customHeight="1" thickBot="1" x14ac:dyDescent="0.3">
      <c r="A34" s="6"/>
      <c r="B34" s="109" t="s">
        <v>39</v>
      </c>
      <c r="C34" s="107">
        <v>7</v>
      </c>
      <c r="D34" s="123" t="s">
        <v>146</v>
      </c>
      <c r="E34" s="110">
        <v>7</v>
      </c>
      <c r="F34" s="6"/>
      <c r="G34" s="10"/>
      <c r="I34" s="129" t="s">
        <v>70</v>
      </c>
      <c r="J34" s="130">
        <v>0</v>
      </c>
      <c r="K34" s="131">
        <f t="shared" si="1"/>
        <v>0</v>
      </c>
    </row>
    <row r="35" spans="1:17" ht="15.95" customHeight="1" thickBot="1" x14ac:dyDescent="0.3">
      <c r="A35" s="6"/>
      <c r="B35" s="109" t="s">
        <v>57</v>
      </c>
      <c r="C35" s="107">
        <v>7</v>
      </c>
      <c r="D35" s="123" t="s">
        <v>146</v>
      </c>
      <c r="E35" s="110">
        <v>8</v>
      </c>
      <c r="F35" s="20"/>
      <c r="G35" s="10"/>
      <c r="I35" s="132" t="s">
        <v>16</v>
      </c>
      <c r="J35" s="98">
        <v>174</v>
      </c>
      <c r="K35" s="99">
        <f>SUM(K21:K34)</f>
        <v>0.71938775510204067</v>
      </c>
      <c r="O35"/>
    </row>
    <row r="36" spans="1:17" ht="15.6" customHeight="1" x14ac:dyDescent="0.25">
      <c r="B36" s="109" t="s">
        <v>50</v>
      </c>
      <c r="C36" s="107">
        <v>6</v>
      </c>
      <c r="D36" s="123" t="s">
        <v>147</v>
      </c>
      <c r="E36" s="110">
        <v>9</v>
      </c>
      <c r="F36" s="6"/>
      <c r="G36" s="7"/>
      <c r="H36" s="7"/>
      <c r="M36" s="6"/>
      <c r="O36"/>
    </row>
    <row r="37" spans="1:17" ht="16.149999999999999" customHeight="1" x14ac:dyDescent="0.25">
      <c r="B37" s="109" t="s">
        <v>29</v>
      </c>
      <c r="C37" s="107">
        <v>5</v>
      </c>
      <c r="D37" s="123" t="s">
        <v>142</v>
      </c>
      <c r="E37" s="110">
        <v>10</v>
      </c>
      <c r="F37" s="6"/>
      <c r="G37" s="7"/>
      <c r="H37" s="7"/>
      <c r="O37"/>
    </row>
    <row r="38" spans="1:17" ht="18" customHeight="1" thickBot="1" x14ac:dyDescent="0.3">
      <c r="B38" s="109" t="s">
        <v>79</v>
      </c>
      <c r="C38" s="107">
        <v>5</v>
      </c>
      <c r="D38" s="123" t="s">
        <v>142</v>
      </c>
      <c r="E38" s="110">
        <v>11</v>
      </c>
      <c r="F38" s="6"/>
      <c r="G38" s="7"/>
      <c r="H38" s="7"/>
      <c r="I38" s="4" t="s">
        <v>162</v>
      </c>
    </row>
    <row r="39" spans="1:17" ht="16.149999999999999" customHeight="1" thickBot="1" x14ac:dyDescent="0.3">
      <c r="B39" s="109" t="s">
        <v>108</v>
      </c>
      <c r="C39" s="107">
        <v>5</v>
      </c>
      <c r="D39" s="123" t="s">
        <v>142</v>
      </c>
      <c r="E39" s="110">
        <v>12</v>
      </c>
      <c r="F39" s="6"/>
      <c r="G39" s="11"/>
      <c r="I39" s="80" t="s">
        <v>43</v>
      </c>
      <c r="J39" s="83" t="s">
        <v>23</v>
      </c>
      <c r="K39" s="94" t="s">
        <v>17</v>
      </c>
      <c r="O39"/>
    </row>
    <row r="40" spans="1:17" ht="16.149999999999999" customHeight="1" x14ac:dyDescent="0.25">
      <c r="B40" s="111" t="s">
        <v>99</v>
      </c>
      <c r="C40" s="105">
        <v>5</v>
      </c>
      <c r="D40" s="106" t="s">
        <v>142</v>
      </c>
      <c r="E40" s="112">
        <v>13</v>
      </c>
      <c r="F40" s="6"/>
      <c r="G40" s="11"/>
      <c r="I40" s="81" t="s">
        <v>24</v>
      </c>
      <c r="J40" s="82">
        <v>113</v>
      </c>
      <c r="K40" s="122" t="s">
        <v>160</v>
      </c>
      <c r="O40"/>
    </row>
    <row r="41" spans="1:17" ht="16.149999999999999" customHeight="1" x14ac:dyDescent="0.25">
      <c r="B41" s="111" t="s">
        <v>126</v>
      </c>
      <c r="C41" s="105">
        <v>4</v>
      </c>
      <c r="D41" s="106" t="s">
        <v>140</v>
      </c>
      <c r="E41" s="112">
        <v>14</v>
      </c>
      <c r="F41" s="6"/>
      <c r="G41" s="11"/>
      <c r="I41" s="39" t="s">
        <v>95</v>
      </c>
      <c r="J41" s="40">
        <v>14</v>
      </c>
      <c r="K41" s="44" t="s">
        <v>161</v>
      </c>
      <c r="O41"/>
    </row>
    <row r="42" spans="1:17" ht="16.149999999999999" customHeight="1" x14ac:dyDescent="0.25">
      <c r="B42" s="111" t="s">
        <v>112</v>
      </c>
      <c r="C42" s="105">
        <v>4</v>
      </c>
      <c r="D42" s="106" t="s">
        <v>140</v>
      </c>
      <c r="E42" s="112">
        <v>15</v>
      </c>
      <c r="F42" s="6"/>
      <c r="G42" s="11"/>
      <c r="I42" s="39" t="s">
        <v>88</v>
      </c>
      <c r="J42" s="40">
        <v>14</v>
      </c>
      <c r="K42" s="44" t="s">
        <v>161</v>
      </c>
    </row>
    <row r="43" spans="1:17" ht="18" x14ac:dyDescent="0.25">
      <c r="B43" s="111" t="s">
        <v>104</v>
      </c>
      <c r="C43" s="105">
        <v>4</v>
      </c>
      <c r="D43" s="106" t="s">
        <v>140</v>
      </c>
      <c r="E43" s="112">
        <v>16</v>
      </c>
      <c r="F43" s="6"/>
      <c r="G43" s="11"/>
      <c r="I43" s="53" t="s">
        <v>91</v>
      </c>
      <c r="J43" s="54">
        <v>7</v>
      </c>
      <c r="K43" s="55" t="s">
        <v>146</v>
      </c>
      <c r="O43"/>
    </row>
    <row r="44" spans="1:17" ht="16.149999999999999" customHeight="1" x14ac:dyDescent="0.25">
      <c r="B44" s="111" t="s">
        <v>52</v>
      </c>
      <c r="C44" s="105">
        <v>4</v>
      </c>
      <c r="D44" s="106" t="s">
        <v>140</v>
      </c>
      <c r="E44" s="112">
        <v>17</v>
      </c>
      <c r="F44" s="6"/>
      <c r="G44" s="11"/>
      <c r="I44" s="53" t="s">
        <v>96</v>
      </c>
      <c r="J44" s="54">
        <v>7</v>
      </c>
      <c r="K44" s="55" t="s">
        <v>146</v>
      </c>
    </row>
    <row r="45" spans="1:17" ht="16.149999999999999" customHeight="1" x14ac:dyDescent="0.25">
      <c r="B45" s="111" t="s">
        <v>148</v>
      </c>
      <c r="C45" s="105">
        <v>4</v>
      </c>
      <c r="D45" s="106" t="s">
        <v>140</v>
      </c>
      <c r="E45" s="112">
        <v>18</v>
      </c>
      <c r="F45" s="6"/>
      <c r="G45" s="11"/>
      <c r="I45" s="53" t="s">
        <v>45</v>
      </c>
      <c r="J45" s="54">
        <v>6</v>
      </c>
      <c r="K45" s="55" t="s">
        <v>147</v>
      </c>
      <c r="O45"/>
    </row>
    <row r="46" spans="1:17" ht="16.149999999999999" customHeight="1" x14ac:dyDescent="0.25">
      <c r="B46" s="111" t="s">
        <v>35</v>
      </c>
      <c r="C46" s="105">
        <v>4</v>
      </c>
      <c r="D46" s="106" t="s">
        <v>140</v>
      </c>
      <c r="E46" s="112">
        <v>19</v>
      </c>
      <c r="F46" s="6"/>
      <c r="G46" s="11"/>
      <c r="I46" s="26" t="s">
        <v>93</v>
      </c>
      <c r="J46" s="16">
        <v>5</v>
      </c>
      <c r="K46" s="45" t="s">
        <v>142</v>
      </c>
      <c r="M46" s="7"/>
      <c r="O46" s="6"/>
      <c r="P46" s="7"/>
      <c r="Q46" s="7"/>
    </row>
    <row r="47" spans="1:17" ht="16.5" customHeight="1" x14ac:dyDescent="0.25">
      <c r="B47" s="111" t="s">
        <v>40</v>
      </c>
      <c r="C47" s="105">
        <v>4</v>
      </c>
      <c r="D47" s="106" t="s">
        <v>140</v>
      </c>
      <c r="E47" s="112">
        <v>20</v>
      </c>
      <c r="F47" s="6"/>
      <c r="G47" s="7"/>
      <c r="I47" s="26" t="s">
        <v>101</v>
      </c>
      <c r="J47" s="16">
        <v>4</v>
      </c>
      <c r="K47" s="45" t="s">
        <v>140</v>
      </c>
      <c r="M47" s="7"/>
      <c r="O47" s="6"/>
      <c r="P47" s="7"/>
      <c r="Q47" s="7"/>
    </row>
    <row r="48" spans="1:17" ht="16.149999999999999" customHeight="1" x14ac:dyDescent="0.25">
      <c r="B48" s="111" t="s">
        <v>54</v>
      </c>
      <c r="C48" s="105">
        <v>4</v>
      </c>
      <c r="D48" s="106" t="s">
        <v>140</v>
      </c>
      <c r="E48" s="112">
        <v>21</v>
      </c>
      <c r="F48" s="6"/>
      <c r="G48" s="7"/>
      <c r="I48" s="26" t="s">
        <v>131</v>
      </c>
      <c r="J48" s="16">
        <v>4</v>
      </c>
      <c r="K48" s="45" t="s">
        <v>140</v>
      </c>
      <c r="M48" s="7"/>
      <c r="O48" s="6"/>
      <c r="P48" s="7"/>
      <c r="Q48" s="7"/>
    </row>
    <row r="49" spans="1:17" ht="16.149999999999999" customHeight="1" x14ac:dyDescent="0.25">
      <c r="B49" s="111" t="s">
        <v>100</v>
      </c>
      <c r="C49" s="105">
        <v>3</v>
      </c>
      <c r="D49" s="106" t="s">
        <v>149</v>
      </c>
      <c r="E49" s="112">
        <v>22</v>
      </c>
      <c r="F49" s="6"/>
      <c r="G49" s="7"/>
      <c r="I49" s="26" t="s">
        <v>110</v>
      </c>
      <c r="J49" s="16">
        <v>3</v>
      </c>
      <c r="K49" s="45" t="s">
        <v>149</v>
      </c>
      <c r="P49" s="7"/>
      <c r="Q49" s="7"/>
    </row>
    <row r="50" spans="1:17" ht="16.149999999999999" customHeight="1" x14ac:dyDescent="0.25">
      <c r="B50" s="111" t="s">
        <v>37</v>
      </c>
      <c r="C50" s="105">
        <v>3</v>
      </c>
      <c r="D50" s="106" t="s">
        <v>149</v>
      </c>
      <c r="E50" s="112">
        <v>23</v>
      </c>
      <c r="F50" s="6"/>
      <c r="G50" s="7"/>
      <c r="I50" s="26" t="s">
        <v>94</v>
      </c>
      <c r="J50" s="16">
        <v>3</v>
      </c>
      <c r="K50" s="45" t="s">
        <v>149</v>
      </c>
      <c r="P50" s="7"/>
      <c r="Q50" s="7"/>
    </row>
    <row r="51" spans="1:17" ht="19.5" customHeight="1" x14ac:dyDescent="0.25">
      <c r="B51" s="111" t="s">
        <v>60</v>
      </c>
      <c r="C51" s="105">
        <v>3</v>
      </c>
      <c r="D51" s="106" t="s">
        <v>149</v>
      </c>
      <c r="E51" s="112">
        <v>24</v>
      </c>
      <c r="I51" s="26" t="s">
        <v>87</v>
      </c>
      <c r="J51" s="16">
        <v>3</v>
      </c>
      <c r="K51" s="45" t="s">
        <v>149</v>
      </c>
      <c r="O51" s="6"/>
      <c r="P51" s="7"/>
      <c r="Q51" s="7"/>
    </row>
    <row r="52" spans="1:17" ht="18" x14ac:dyDescent="0.25">
      <c r="B52" s="111" t="s">
        <v>46</v>
      </c>
      <c r="C52" s="105">
        <v>3</v>
      </c>
      <c r="D52" s="106" t="s">
        <v>149</v>
      </c>
      <c r="E52" s="112">
        <v>25</v>
      </c>
      <c r="I52" s="26" t="s">
        <v>109</v>
      </c>
      <c r="J52" s="16">
        <v>2</v>
      </c>
      <c r="K52" s="45" t="s">
        <v>150</v>
      </c>
      <c r="O52" s="6"/>
      <c r="P52" s="7"/>
      <c r="Q52" s="7"/>
    </row>
    <row r="53" spans="1:17" ht="18" x14ac:dyDescent="0.25">
      <c r="B53" s="111" t="s">
        <v>63</v>
      </c>
      <c r="C53" s="105">
        <v>3</v>
      </c>
      <c r="D53" s="106" t="s">
        <v>149</v>
      </c>
      <c r="E53" s="112">
        <v>26</v>
      </c>
      <c r="F53" s="6"/>
      <c r="G53" s="7"/>
      <c r="I53" s="26" t="s">
        <v>132</v>
      </c>
      <c r="J53" s="16">
        <v>2</v>
      </c>
      <c r="K53" s="45" t="s">
        <v>150</v>
      </c>
      <c r="O53" s="6"/>
      <c r="P53" s="7"/>
      <c r="Q53" s="7"/>
    </row>
    <row r="54" spans="1:17" ht="18" x14ac:dyDescent="0.25">
      <c r="A54" s="37"/>
      <c r="B54" s="111" t="s">
        <v>81</v>
      </c>
      <c r="C54" s="105">
        <v>3</v>
      </c>
      <c r="D54" s="106" t="s">
        <v>149</v>
      </c>
      <c r="E54" s="112">
        <v>27</v>
      </c>
      <c r="F54" s="6"/>
      <c r="G54" s="7"/>
      <c r="I54" s="26" t="s">
        <v>158</v>
      </c>
      <c r="J54" s="16">
        <v>1</v>
      </c>
      <c r="K54" s="45" t="s">
        <v>141</v>
      </c>
      <c r="O54" s="6"/>
      <c r="P54" s="7"/>
      <c r="Q54" s="7"/>
    </row>
    <row r="55" spans="1:17" ht="18" x14ac:dyDescent="0.25">
      <c r="A55" s="37"/>
      <c r="B55" s="111" t="s">
        <v>61</v>
      </c>
      <c r="C55" s="105">
        <v>3</v>
      </c>
      <c r="D55" s="106" t="s">
        <v>149</v>
      </c>
      <c r="E55" s="112">
        <v>28</v>
      </c>
      <c r="F55" s="6"/>
      <c r="G55" s="7"/>
      <c r="I55" s="26" t="s">
        <v>133</v>
      </c>
      <c r="J55" s="16">
        <v>1</v>
      </c>
      <c r="K55" s="45" t="s">
        <v>141</v>
      </c>
      <c r="P55" s="7"/>
      <c r="Q55" s="7"/>
    </row>
    <row r="56" spans="1:17" ht="18" x14ac:dyDescent="0.25">
      <c r="A56" s="37"/>
      <c r="B56" s="111" t="s">
        <v>117</v>
      </c>
      <c r="C56" s="105">
        <v>3</v>
      </c>
      <c r="D56" s="106" t="s">
        <v>149</v>
      </c>
      <c r="E56" s="112">
        <v>29</v>
      </c>
      <c r="F56" s="6"/>
      <c r="G56" s="7"/>
      <c r="I56" s="26" t="s">
        <v>111</v>
      </c>
      <c r="J56" s="16">
        <v>1</v>
      </c>
      <c r="K56" s="45" t="s">
        <v>141</v>
      </c>
      <c r="O56" s="6"/>
      <c r="P56" s="7"/>
      <c r="Q56" s="7"/>
    </row>
    <row r="57" spans="1:17" ht="18" x14ac:dyDescent="0.25">
      <c r="A57" s="37"/>
      <c r="B57" s="111" t="s">
        <v>65</v>
      </c>
      <c r="C57" s="105">
        <v>3</v>
      </c>
      <c r="D57" s="106" t="s">
        <v>149</v>
      </c>
      <c r="E57" s="112">
        <v>30</v>
      </c>
      <c r="F57" s="6"/>
      <c r="G57" s="7"/>
      <c r="I57" s="26" t="s">
        <v>159</v>
      </c>
      <c r="J57" s="16">
        <v>1</v>
      </c>
      <c r="K57" s="45" t="s">
        <v>141</v>
      </c>
      <c r="O57" s="6"/>
      <c r="P57" s="7"/>
      <c r="Q57" s="7"/>
    </row>
    <row r="58" spans="1:17" ht="18" x14ac:dyDescent="0.25">
      <c r="A58" s="37"/>
      <c r="B58" s="111" t="s">
        <v>55</v>
      </c>
      <c r="C58" s="105">
        <v>3</v>
      </c>
      <c r="D58" s="106" t="s">
        <v>149</v>
      </c>
      <c r="E58" s="112">
        <v>31</v>
      </c>
      <c r="F58" s="6"/>
      <c r="G58" s="7"/>
      <c r="I58" s="26" t="s">
        <v>89</v>
      </c>
      <c r="J58" s="16">
        <v>1</v>
      </c>
      <c r="K58" s="45" t="s">
        <v>141</v>
      </c>
      <c r="O58" s="6"/>
      <c r="P58" s="7"/>
      <c r="Q58" s="7"/>
    </row>
    <row r="59" spans="1:17" ht="16.899999999999999" customHeight="1" x14ac:dyDescent="0.25">
      <c r="A59" s="37"/>
      <c r="B59" s="111" t="s">
        <v>58</v>
      </c>
      <c r="C59" s="105">
        <v>2</v>
      </c>
      <c r="D59" s="106" t="s">
        <v>150</v>
      </c>
      <c r="E59" s="112">
        <v>32</v>
      </c>
      <c r="G59" s="7"/>
      <c r="H59"/>
      <c r="I59" s="120" t="s">
        <v>21</v>
      </c>
      <c r="J59" s="119">
        <v>4</v>
      </c>
      <c r="K59" s="121" t="s">
        <v>140</v>
      </c>
      <c r="O59" s="6"/>
      <c r="P59" s="7"/>
      <c r="Q59" s="7"/>
    </row>
    <row r="60" spans="1:17" ht="18.75" thickBot="1" x14ac:dyDescent="0.3">
      <c r="A60" s="37"/>
      <c r="B60" s="111" t="s">
        <v>59</v>
      </c>
      <c r="C60" s="105">
        <v>2</v>
      </c>
      <c r="D60" s="106" t="s">
        <v>150</v>
      </c>
      <c r="E60" s="112">
        <v>33</v>
      </c>
      <c r="G60" s="7"/>
      <c r="H60"/>
      <c r="I60" s="116" t="s">
        <v>16</v>
      </c>
      <c r="J60" s="117">
        <f>SUM(J40:J59)</f>
        <v>196</v>
      </c>
      <c r="K60" s="118"/>
      <c r="O60" s="6"/>
      <c r="P60" s="7"/>
      <c r="Q60" s="7"/>
    </row>
    <row r="61" spans="1:17" ht="18" x14ac:dyDescent="0.25">
      <c r="A61" s="37"/>
      <c r="B61" s="111" t="s">
        <v>56</v>
      </c>
      <c r="C61" s="105">
        <v>2</v>
      </c>
      <c r="D61" s="106" t="s">
        <v>150</v>
      </c>
      <c r="E61" s="112">
        <v>34</v>
      </c>
      <c r="G61" s="7"/>
      <c r="H61"/>
      <c r="I61" s="21"/>
      <c r="O61"/>
    </row>
    <row r="62" spans="1:17" ht="18" x14ac:dyDescent="0.25">
      <c r="B62" s="111" t="s">
        <v>103</v>
      </c>
      <c r="C62" s="105">
        <v>2</v>
      </c>
      <c r="D62" s="106" t="s">
        <v>150</v>
      </c>
      <c r="E62" s="112">
        <v>35</v>
      </c>
      <c r="F62" s="33">
        <v>0</v>
      </c>
      <c r="G62" s="7"/>
      <c r="H62"/>
      <c r="I62" s="21"/>
      <c r="P62" s="7"/>
      <c r="Q62" s="7"/>
    </row>
    <row r="63" spans="1:17" x14ac:dyDescent="0.25">
      <c r="B63" s="111" t="s">
        <v>66</v>
      </c>
      <c r="C63" s="105">
        <v>2</v>
      </c>
      <c r="D63" s="106" t="s">
        <v>150</v>
      </c>
      <c r="E63" s="112">
        <v>36</v>
      </c>
      <c r="O63"/>
    </row>
    <row r="64" spans="1:17" ht="18" x14ac:dyDescent="0.25">
      <c r="B64" s="111" t="s">
        <v>118</v>
      </c>
      <c r="C64" s="105">
        <v>2</v>
      </c>
      <c r="D64" s="106" t="s">
        <v>150</v>
      </c>
      <c r="E64" s="112">
        <v>37</v>
      </c>
      <c r="O64" s="6"/>
    </row>
    <row r="65" spans="1:15" ht="18" x14ac:dyDescent="0.25">
      <c r="B65" s="111" t="s">
        <v>41</v>
      </c>
      <c r="C65" s="105">
        <v>2</v>
      </c>
      <c r="D65" s="106" t="s">
        <v>150</v>
      </c>
      <c r="E65" s="112">
        <v>38</v>
      </c>
      <c r="O65" s="6"/>
    </row>
    <row r="66" spans="1:15" ht="18" x14ac:dyDescent="0.25">
      <c r="B66" s="111" t="s">
        <v>151</v>
      </c>
      <c r="C66" s="105">
        <v>2</v>
      </c>
      <c r="D66" s="106" t="s">
        <v>150</v>
      </c>
      <c r="E66" s="112">
        <v>39</v>
      </c>
      <c r="G66" s="7"/>
      <c r="O66" s="6"/>
    </row>
    <row r="67" spans="1:15" ht="18" x14ac:dyDescent="0.25">
      <c r="B67" s="111" t="s">
        <v>51</v>
      </c>
      <c r="C67" s="105">
        <v>2</v>
      </c>
      <c r="D67" s="106" t="s">
        <v>150</v>
      </c>
      <c r="E67" s="112">
        <v>40</v>
      </c>
      <c r="G67" s="7"/>
      <c r="J67" s="8"/>
      <c r="O67"/>
    </row>
    <row r="68" spans="1:15" x14ac:dyDescent="0.25">
      <c r="B68" s="111" t="s">
        <v>62</v>
      </c>
      <c r="C68" s="105">
        <v>2</v>
      </c>
      <c r="D68" s="106" t="s">
        <v>150</v>
      </c>
      <c r="E68" s="112">
        <v>41</v>
      </c>
      <c r="J68" s="8"/>
      <c r="O68"/>
    </row>
    <row r="69" spans="1:15" x14ac:dyDescent="0.25">
      <c r="B69" s="111" t="s">
        <v>97</v>
      </c>
      <c r="C69" s="105">
        <v>2</v>
      </c>
      <c r="D69" s="106" t="s">
        <v>150</v>
      </c>
      <c r="E69" s="112">
        <v>42</v>
      </c>
      <c r="K69" s="8"/>
      <c r="O69"/>
    </row>
    <row r="70" spans="1:15" x14ac:dyDescent="0.25">
      <c r="B70" s="111" t="s">
        <v>127</v>
      </c>
      <c r="C70" s="105">
        <v>1</v>
      </c>
      <c r="D70" s="106" t="s">
        <v>141</v>
      </c>
      <c r="E70" s="112">
        <v>43</v>
      </c>
      <c r="O70"/>
    </row>
    <row r="71" spans="1:15" x14ac:dyDescent="0.25">
      <c r="A71" s="103"/>
      <c r="B71" s="111" t="s">
        <v>152</v>
      </c>
      <c r="C71" s="105">
        <v>1</v>
      </c>
      <c r="D71" s="106" t="s">
        <v>141</v>
      </c>
      <c r="E71" s="112">
        <v>44</v>
      </c>
      <c r="G71" s="8"/>
      <c r="H71"/>
      <c r="O71"/>
    </row>
    <row r="72" spans="1:15" x14ac:dyDescent="0.25">
      <c r="B72" s="111" t="s">
        <v>47</v>
      </c>
      <c r="C72" s="105">
        <v>1</v>
      </c>
      <c r="D72" s="106" t="s">
        <v>141</v>
      </c>
      <c r="E72" s="112">
        <v>45</v>
      </c>
      <c r="G72" s="8"/>
      <c r="H72"/>
      <c r="O72"/>
    </row>
    <row r="73" spans="1:15" x14ac:dyDescent="0.25">
      <c r="B73" s="111" t="s">
        <v>105</v>
      </c>
      <c r="C73" s="105">
        <v>1</v>
      </c>
      <c r="D73" s="106" t="s">
        <v>141</v>
      </c>
      <c r="E73" s="112">
        <v>46</v>
      </c>
      <c r="H73"/>
      <c r="O73"/>
    </row>
    <row r="74" spans="1:15" x14ac:dyDescent="0.25">
      <c r="B74" s="111" t="s">
        <v>153</v>
      </c>
      <c r="C74" s="105">
        <v>1</v>
      </c>
      <c r="D74" s="106" t="s">
        <v>141</v>
      </c>
      <c r="E74" s="112">
        <v>47</v>
      </c>
      <c r="H74"/>
      <c r="J74" s="8"/>
      <c r="K74" s="8"/>
      <c r="O74"/>
    </row>
    <row r="75" spans="1:15" x14ac:dyDescent="0.25">
      <c r="B75" s="111" t="s">
        <v>154</v>
      </c>
      <c r="C75" s="105">
        <v>1</v>
      </c>
      <c r="D75" s="106" t="s">
        <v>141</v>
      </c>
      <c r="E75" s="112">
        <v>48</v>
      </c>
      <c r="H75"/>
      <c r="O75"/>
    </row>
    <row r="76" spans="1:15" x14ac:dyDescent="0.25">
      <c r="B76" s="111" t="s">
        <v>53</v>
      </c>
      <c r="C76" s="105">
        <v>1</v>
      </c>
      <c r="D76" s="106" t="s">
        <v>141</v>
      </c>
      <c r="E76" s="112">
        <v>49</v>
      </c>
      <c r="H76"/>
      <c r="O76"/>
    </row>
    <row r="77" spans="1:15" x14ac:dyDescent="0.25">
      <c r="B77" s="111" t="s">
        <v>128</v>
      </c>
      <c r="C77" s="105">
        <v>1</v>
      </c>
      <c r="D77" s="106" t="s">
        <v>141</v>
      </c>
      <c r="E77" s="112">
        <v>50</v>
      </c>
      <c r="G77" s="8"/>
      <c r="H77"/>
      <c r="O77"/>
    </row>
    <row r="78" spans="1:15" x14ac:dyDescent="0.25">
      <c r="B78" s="111" t="s">
        <v>107</v>
      </c>
      <c r="C78" s="105">
        <v>1</v>
      </c>
      <c r="D78" s="106" t="s">
        <v>141</v>
      </c>
      <c r="E78" s="112">
        <v>51</v>
      </c>
      <c r="H78"/>
      <c r="O78"/>
    </row>
    <row r="79" spans="1:15" x14ac:dyDescent="0.25">
      <c r="B79" s="111" t="s">
        <v>120</v>
      </c>
      <c r="C79" s="105">
        <v>1</v>
      </c>
      <c r="D79" s="106" t="s">
        <v>141</v>
      </c>
      <c r="E79" s="112">
        <v>52</v>
      </c>
      <c r="H79"/>
      <c r="O79"/>
    </row>
    <row r="80" spans="1:15" x14ac:dyDescent="0.25">
      <c r="B80" s="111" t="s">
        <v>155</v>
      </c>
      <c r="C80" s="105">
        <v>1</v>
      </c>
      <c r="D80" s="106" t="s">
        <v>141</v>
      </c>
      <c r="E80" s="112">
        <v>53</v>
      </c>
      <c r="H80"/>
      <c r="O80"/>
    </row>
    <row r="81" spans="2:15" x14ac:dyDescent="0.25">
      <c r="B81" s="111" t="s">
        <v>124</v>
      </c>
      <c r="C81" s="105">
        <v>1</v>
      </c>
      <c r="D81" s="106" t="s">
        <v>141</v>
      </c>
      <c r="E81" s="112">
        <v>54</v>
      </c>
      <c r="H81"/>
      <c r="O81"/>
    </row>
    <row r="82" spans="2:15" x14ac:dyDescent="0.25">
      <c r="B82" s="111" t="s">
        <v>156</v>
      </c>
      <c r="C82" s="105">
        <v>1</v>
      </c>
      <c r="D82" s="106" t="s">
        <v>141</v>
      </c>
      <c r="E82" s="112">
        <v>55</v>
      </c>
      <c r="H82"/>
      <c r="O82"/>
    </row>
    <row r="83" spans="2:15" x14ac:dyDescent="0.25">
      <c r="B83" s="111" t="s">
        <v>102</v>
      </c>
      <c r="C83" s="105">
        <v>1</v>
      </c>
      <c r="D83" s="106" t="s">
        <v>141</v>
      </c>
      <c r="E83" s="112">
        <v>56</v>
      </c>
      <c r="G83" s="33"/>
      <c r="H83"/>
      <c r="N83" s="8"/>
      <c r="O83"/>
    </row>
    <row r="84" spans="2:15" x14ac:dyDescent="0.25">
      <c r="B84" s="111" t="s">
        <v>48</v>
      </c>
      <c r="C84" s="105">
        <v>1</v>
      </c>
      <c r="D84" s="106" t="s">
        <v>141</v>
      </c>
      <c r="E84" s="112">
        <v>57</v>
      </c>
      <c r="H84"/>
      <c r="O84"/>
    </row>
    <row r="85" spans="2:15" x14ac:dyDescent="0.25">
      <c r="B85" s="111" t="s">
        <v>42</v>
      </c>
      <c r="C85" s="105">
        <v>1</v>
      </c>
      <c r="D85" s="106" t="s">
        <v>141</v>
      </c>
      <c r="E85" s="112">
        <v>58</v>
      </c>
    </row>
    <row r="86" spans="2:15" x14ac:dyDescent="0.25">
      <c r="B86" s="111" t="s">
        <v>125</v>
      </c>
      <c r="C86" s="105">
        <v>1</v>
      </c>
      <c r="D86" s="106" t="s">
        <v>141</v>
      </c>
      <c r="E86" s="112">
        <v>59</v>
      </c>
    </row>
    <row r="87" spans="2:15" x14ac:dyDescent="0.25">
      <c r="B87" s="120" t="s">
        <v>21</v>
      </c>
      <c r="C87" s="119">
        <v>5</v>
      </c>
      <c r="D87" s="121"/>
      <c r="E87" s="121"/>
    </row>
    <row r="88" spans="2:15" ht="15.75" thickBot="1" x14ac:dyDescent="0.3">
      <c r="B88" s="116" t="s">
        <v>16</v>
      </c>
      <c r="C88" s="117">
        <f>SUM(C28:C87)</f>
        <v>196</v>
      </c>
      <c r="D88" s="118"/>
      <c r="E88" s="118"/>
    </row>
    <row r="89" spans="2:15" x14ac:dyDescent="0.25">
      <c r="D89" s="33"/>
      <c r="K89" s="8"/>
    </row>
    <row r="90" spans="2:15" x14ac:dyDescent="0.25">
      <c r="D90" s="33"/>
      <c r="K90" s="8"/>
    </row>
    <row r="91" spans="2:15" x14ac:dyDescent="0.25">
      <c r="D91" s="33"/>
      <c r="H91"/>
      <c r="K91" s="8"/>
      <c r="O91"/>
    </row>
    <row r="92" spans="2:15" x14ac:dyDescent="0.25">
      <c r="D92" s="33"/>
      <c r="H92"/>
      <c r="K92" s="8"/>
      <c r="O92"/>
    </row>
    <row r="93" spans="2:15" x14ac:dyDescent="0.25">
      <c r="D93" s="33"/>
      <c r="H93"/>
      <c r="K93" s="8"/>
      <c r="O93"/>
    </row>
    <row r="94" spans="2:15" x14ac:dyDescent="0.25">
      <c r="H94"/>
      <c r="K94" s="8"/>
      <c r="O94"/>
    </row>
    <row r="95" spans="2:15" x14ac:dyDescent="0.25">
      <c r="H95"/>
      <c r="K95" s="8"/>
      <c r="O95"/>
    </row>
    <row r="96" spans="2:15" x14ac:dyDescent="0.25">
      <c r="H96"/>
      <c r="O96"/>
    </row>
    <row r="97" spans="8:15" x14ac:dyDescent="0.25">
      <c r="H97"/>
      <c r="O97"/>
    </row>
  </sheetData>
  <sortState xmlns:xlrd2="http://schemas.microsoft.com/office/spreadsheetml/2017/richdata2" ref="I21:K34">
    <sortCondition descending="1" ref="J21:J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20210514</vt:lpstr>
      <vt:lpstr>'20210514'!Área_de_impresión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2021-05-15T12:23:35Z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