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3690"/>
  </bookViews>
  <sheets>
    <sheet name="20210505" sheetId="1" r:id="rId1"/>
    <sheet name="PARA OCULTAR POSITIVIDAD" sheetId="2" state="hidden" r:id="rId2"/>
    <sheet name="para ocultar " sheetId="3" state="hidden" r:id="rId3"/>
  </sheets>
  <definedNames>
    <definedName name="_xlnm._FilterDatabase" localSheetId="0" hidden="1">'20210505'!#REF!</definedName>
    <definedName name="_xlnm._FilterDatabase" localSheetId="2" hidden="1">'para ocultar '!$G$81:$I$81</definedName>
    <definedName name="_xlnm.Print_Area" localSheetId="0">'20210505'!$A:$K</definedName>
    <definedName name="_xlnm.Print_Area" localSheetId="1">'PARA OCULTAR POSITIVIDAD'!$A$16:$E$50</definedName>
  </definedNames>
  <calcPr calcId="124519"/>
  <fileRecoveryPr repairLoad="1"/>
</workbook>
</file>

<file path=xl/calcChain.xml><?xml version="1.0" encoding="utf-8"?>
<calcChain xmlns="http://schemas.openxmlformats.org/spreadsheetml/2006/main">
  <c r="K35" i="1"/>
  <c r="K22"/>
  <c r="K23"/>
  <c r="K24"/>
  <c r="K25"/>
  <c r="K26"/>
  <c r="K27"/>
  <c r="K28"/>
  <c r="K29"/>
  <c r="K30"/>
  <c r="K31"/>
  <c r="K32"/>
  <c r="K33"/>
  <c r="K34"/>
  <c r="K21"/>
  <c r="J35"/>
  <c r="E37" i="2" l="1"/>
  <c r="N102" i="3" l="1"/>
  <c r="E25" i="2" l="1"/>
  <c r="J17" i="1" l="1"/>
  <c r="C20" l="1"/>
  <c r="D5" i="2" l="1"/>
  <c r="B12" l="1"/>
  <c r="B11"/>
  <c r="B10"/>
  <c r="B9"/>
  <c r="B8"/>
  <c r="D20" i="1" l="1"/>
  <c r="D23"/>
  <c r="D24"/>
  <c r="F12" i="2" l="1"/>
  <c r="C12"/>
  <c r="C11"/>
  <c r="C10"/>
  <c r="C9"/>
  <c r="C8"/>
  <c r="F4" i="1" l="1"/>
  <c r="F5"/>
  <c r="F6"/>
  <c r="F7"/>
  <c r="F8"/>
  <c r="F9"/>
  <c r="F10"/>
  <c r="F11"/>
  <c r="G3"/>
  <c r="G10" l="1"/>
  <c r="G8"/>
  <c r="G6"/>
  <c r="G4"/>
  <c r="G11"/>
  <c r="G9"/>
  <c r="G7"/>
  <c r="G5"/>
  <c r="B2" i="2" l="1"/>
  <c r="C21" l="1"/>
  <c r="C20" l="1"/>
  <c r="B101" i="3" l="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H4" i="1" l="1"/>
  <c r="H6"/>
  <c r="H5"/>
  <c r="H7"/>
  <c r="C18" i="2" l="1"/>
  <c r="C19" l="1"/>
  <c r="C5" l="1"/>
  <c r="E5" l="1"/>
  <c r="E4"/>
  <c r="D21" l="1"/>
  <c r="D20" l="1"/>
  <c r="D17"/>
  <c r="D18"/>
  <c r="D19"/>
  <c r="E3" l="1"/>
</calcChain>
</file>

<file path=xl/sharedStrings.xml><?xml version="1.0" encoding="utf-8"?>
<sst xmlns="http://schemas.openxmlformats.org/spreadsheetml/2006/main" count="715" uniqueCount="344">
  <si>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</si>
  <si>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</si>
  <si>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</si>
  <si>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</si>
  <si>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</si>
  <si>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</si>
  <si>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</si>
  <si>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</si>
  <si>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HUESCA</t>
  </si>
  <si>
    <t>SINTOMÁTICOS</t>
  </si>
  <si>
    <t>ASINTOMÁTICOS</t>
  </si>
  <si>
    <t>%  sobre el total</t>
  </si>
  <si>
    <t xml:space="preserve">%  acumulado </t>
  </si>
  <si>
    <t>ZBS con casos</t>
  </si>
  <si>
    <t>ZARAGOZA I</t>
  </si>
  <si>
    <t>ZARAGOZA III</t>
  </si>
  <si>
    <t>TOTAL</t>
  </si>
  <si>
    <t>%</t>
  </si>
  <si>
    <t>Huesca</t>
  </si>
  <si>
    <t>Teruel</t>
  </si>
  <si>
    <t>ZARAGOZA II</t>
  </si>
  <si>
    <t>Desconocido</t>
  </si>
  <si>
    <t>Número</t>
  </si>
  <si>
    <t>Pruebas +</t>
  </si>
  <si>
    <t>Positividad</t>
  </si>
  <si>
    <t>PCR CARGADAS</t>
  </si>
  <si>
    <t>TEST RÁPIDOS ANTÍGENOS REALIZADOS</t>
  </si>
  <si>
    <t>TODAS LAS PRUEBAS</t>
  </si>
  <si>
    <t>PCR</t>
  </si>
  <si>
    <t>Total</t>
  </si>
  <si>
    <t>Menos de 35 años</t>
  </si>
  <si>
    <t>Menos de 45 años</t>
  </si>
  <si>
    <t>65 o más años</t>
  </si>
  <si>
    <t>75 o más años</t>
  </si>
  <si>
    <t>Ámbito de exposición</t>
  </si>
  <si>
    <t>nº de casos</t>
  </si>
  <si>
    <t>Domicilio</t>
  </si>
  <si>
    <t>País de origen</t>
  </si>
  <si>
    <t>España</t>
  </si>
  <si>
    <t>Mancomunidad Central De Zaragoza</t>
  </si>
  <si>
    <t>% España sobre conocidos</t>
  </si>
  <si>
    <t>% domicilio sobre conocidos(incluidos Otros)</t>
  </si>
  <si>
    <t>DETECCIÓN DE ANTÍGENO</t>
  </si>
  <si>
    <t>PRUEBA SEROLÓGICA</t>
  </si>
  <si>
    <t>TEST RÁPIDO DE ANTICUERPOS</t>
  </si>
  <si>
    <t>Dirección General de Asistencia Sanitaria</t>
  </si>
  <si>
    <t xml:space="preserve">Departamento de Sanidad </t>
  </si>
  <si>
    <t>DATO DE SIVIES. SIEMPRE NOTIFICADO A SIVIES</t>
  </si>
  <si>
    <t xml:space="preserve">DE DATA COVID (MAPA ZONAS) SELECCIONANDO EL DIA </t>
  </si>
  <si>
    <t>BARBASTRO</t>
  </si>
  <si>
    <t>DATO DE APPSANIDAD (correo pcr ag)</t>
  </si>
  <si>
    <t>Del kettle de TODOS LOS CASOS POR FECHA DE ULTIMO RESULTADO. TIPO PRUEBA. FilleZilla y ejecutar R</t>
  </si>
  <si>
    <t>Más de 75 años</t>
  </si>
  <si>
    <t>Calatayud Urbana</t>
  </si>
  <si>
    <t xml:space="preserve">   LETALIDAD</t>
  </si>
  <si>
    <t>Provincia</t>
  </si>
  <si>
    <t>Menos de 15 años</t>
  </si>
  <si>
    <t>TOTAL GENERAL</t>
  </si>
  <si>
    <t xml:space="preserve">% </t>
  </si>
  <si>
    <t xml:space="preserve"> ARRASTRAR FÓRMULA SIN INCLUIR DESCONOCIDOS</t>
  </si>
  <si>
    <t>NO OLVIDAR PONER FECHA EN NOMBRE DE HOJA Y CASILLA I3 DE PRIMERA HOJA</t>
  </si>
  <si>
    <t>DÍA PREVIO</t>
  </si>
  <si>
    <r>
      <rPr>
        <b/>
        <sz val="11"/>
        <color rgb="FFFF0000"/>
        <rFont val="Calibri"/>
        <family val="2"/>
        <scheme val="minor"/>
      </rPr>
      <t>MORTALIDAD Y LETALIDAD</t>
    </r>
    <r>
      <rPr>
        <b/>
        <sz val="11"/>
        <color rgb="FF0070C0"/>
        <rFont val="Calibri"/>
        <family val="2"/>
        <scheme val="minor"/>
      </rPr>
      <t>: DE DATA COVID, PESTAÑA MORTALIDAD, ELEGIR PERIODO HASTA DÍA DEL INFORME</t>
    </r>
  </si>
  <si>
    <t>GRUPO DE EDAD</t>
  </si>
  <si>
    <t>Diferencia día previo*</t>
  </si>
  <si>
    <t xml:space="preserve">        MORTALIDAD/10.000 hab.</t>
  </si>
  <si>
    <t>ALTAS EPIDEMIOLÓGICAS</t>
  </si>
  <si>
    <t>FALLECIDOS</t>
  </si>
  <si>
    <t>PARA EL INFORME:</t>
  </si>
  <si>
    <t>FECHA VINCULADA!</t>
  </si>
  <si>
    <t xml:space="preserve"> !PEGAR VALORES EN COLUMNA DÍA PREVÍO ANTES DE PEGAR LA TABLA DE EDADES EN LA PRIMERA HOJA!</t>
  </si>
  <si>
    <t xml:space="preserve">Zaragoza </t>
  </si>
  <si>
    <t xml:space="preserve">Tarazona </t>
  </si>
  <si>
    <r>
      <rPr>
        <b/>
        <sz val="11"/>
        <color rgb="FFFF0000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PEGAR</t>
    </r>
    <r>
      <rPr>
        <b/>
        <sz val="11"/>
        <color rgb="FFFF0000"/>
        <rFont val="Calibri"/>
        <family val="2"/>
        <scheme val="minor"/>
      </rPr>
      <t xml:space="preserve"> Nº DE PRUEBAS POSITIVAS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EN CASILLAS D3 Y D4 DE </t>
    </r>
    <r>
      <rPr>
        <b/>
        <sz val="11"/>
        <color rgb="FFFF0000"/>
        <rFont val="Calibri"/>
        <family val="2"/>
        <scheme val="minor"/>
      </rPr>
      <t>SEGUNDA HOJA</t>
    </r>
  </si>
  <si>
    <r>
      <rPr>
        <b/>
        <sz val="11"/>
        <color rgb="FFFF0000"/>
        <rFont val="Calibri"/>
        <family val="2"/>
        <scheme val="minor"/>
      </rPr>
      <t>4.TABLA SINTOMATOLOGÍA (1ª hoja):</t>
    </r>
    <r>
      <rPr>
        <b/>
        <sz val="11"/>
        <color rgb="FF0070C0"/>
        <rFont val="Calibri"/>
        <family val="2"/>
        <scheme val="minor"/>
      </rPr>
      <t xml:space="preserve"> PEGAR SOLO CIFRAS ABSOLUTAS. COPIAR DE TABLA DE SIVIES EL Nº DE CASOS DESCONOCIDOS EN LEYENDA SUPERIOR EN ROJO</t>
    </r>
  </si>
  <si>
    <r>
      <rPr>
        <b/>
        <sz val="11"/>
        <color rgb="FFFF0000"/>
        <rFont val="Calibri"/>
        <family val="2"/>
        <scheme val="minor"/>
      </rPr>
      <t>6.TABLA PAÍS DE ORIGEN (2ª hoja):</t>
    </r>
    <r>
      <rPr>
        <b/>
        <sz val="11"/>
        <color rgb="FF0070C0"/>
        <rFont val="Calibri"/>
        <family val="2"/>
        <scheme val="minor"/>
      </rPr>
      <t xml:space="preserve"> PEGAR TODA LA TABLA. ACONDICIONAR LA FÓRMULA DE CASILLA E33 PARA QUE RECOJA TODOS LOS PAÍSES SIN CATEGORÍA DESCONOCIDO</t>
    </r>
  </si>
  <si>
    <r>
      <rPr>
        <b/>
        <sz val="11"/>
        <color rgb="FFFF0000"/>
        <rFont val="Calibri"/>
        <family val="2"/>
        <scheme val="minor"/>
      </rPr>
      <t>9.TABLA MUNICIPIOS DE MÁS DE 10.000 HABITANTES</t>
    </r>
    <r>
      <rPr>
        <b/>
        <sz val="11"/>
        <color rgb="FF0070C0"/>
        <rFont val="Calibri"/>
        <family val="2"/>
        <scheme val="minor"/>
      </rPr>
      <t xml:space="preserve">: COPIAR LOS MUNICIPIOS QUE TIENEN ASTERISCO, EN EL ORDEN EN EL QUE VIENEN (POR FRECUENCIA) COLUMNAS DE NOMBRE Y Nº DE CASOS, EL TOTAL SE AUTOSUMA. </t>
    </r>
  </si>
  <si>
    <r>
      <t xml:space="preserve">POR SI ALGÚN SIMBOLILLO NO ESTÁ EL DÍA ANTERIOR: </t>
    </r>
    <r>
      <rPr>
        <b/>
        <sz val="11"/>
        <color rgb="FF002060"/>
        <rFont val="Calibri"/>
        <family val="2"/>
        <scheme val="minor"/>
      </rPr>
      <t>(↑) (↓) (=)</t>
    </r>
  </si>
  <si>
    <t>DATOS Y TABLAS DEL TABLAS DE SIVIES, POR EL ORDEN QUE TIENEN EN EL INFORME. PEGAR COMO VALORES</t>
  </si>
  <si>
    <r>
      <rPr>
        <b/>
        <sz val="11"/>
        <color rgb="FFFF0000"/>
        <rFont val="Calibri"/>
        <family val="2"/>
        <scheme val="minor"/>
      </rPr>
      <t>8.TABLA ZONA BÁSICA</t>
    </r>
    <r>
      <rPr>
        <b/>
        <sz val="11"/>
        <color rgb="FF0070C0"/>
        <rFont val="Calibri"/>
        <family val="2"/>
        <scheme val="minor"/>
      </rPr>
      <t xml:space="preserve">: COPIAR COLUMNAS NOMBRE Y Nº CASOS. CUIDADO PORQUE CADA DÍA CAMBIA EL NÚMERO DE ZBS CON CASOS. SE ARRASTRA/ELIMINA COLUMNAS DE PORCENTAJE Y DE NºDE ZBS CON CASOS. </t>
    </r>
  </si>
  <si>
    <r>
      <rPr>
        <b/>
        <sz val="11"/>
        <color rgb="FFFF0000"/>
        <rFont val="Calibri"/>
        <family val="2"/>
        <scheme val="minor"/>
      </rPr>
      <t>5.TABLA ÁMBITO DE EXPOSICIÓN (2ª hoja):</t>
    </r>
    <r>
      <rPr>
        <b/>
        <sz val="11"/>
        <color rgb="FF0070C0"/>
        <rFont val="Calibri"/>
        <family val="2"/>
        <scheme val="minor"/>
      </rPr>
      <t xml:space="preserve"> PEGAR TODA LA TABLA. </t>
    </r>
    <r>
      <rPr>
        <b/>
        <sz val="11"/>
        <color rgb="FFFF0000"/>
        <rFont val="Calibri"/>
        <family val="2"/>
        <scheme val="minor"/>
      </rPr>
      <t>CUIDADO fórmula</t>
    </r>
  </si>
  <si>
    <r>
      <rPr>
        <b/>
        <sz val="11"/>
        <color rgb="FFFF0000"/>
        <rFont val="Calibri"/>
        <family val="2"/>
        <scheme val="minor"/>
      </rPr>
      <t>2. TABLA EDAD</t>
    </r>
    <r>
      <rPr>
        <b/>
        <sz val="11"/>
        <color rgb="FF0070C0"/>
        <rFont val="Calibri"/>
        <family val="2"/>
        <scheme val="minor"/>
      </rPr>
      <t>: ANTES DE PEGAR, PASAR DATOS DE C16-C20 A E16-E20 DE</t>
    </r>
    <r>
      <rPr>
        <b/>
        <sz val="11"/>
        <color rgb="FFFF0000"/>
        <rFont val="Calibri"/>
        <family val="2"/>
        <scheme val="minor"/>
      </rPr>
      <t xml:space="preserve"> SEGUNDA HOJA</t>
    </r>
    <r>
      <rPr>
        <b/>
        <sz val="11"/>
        <color rgb="FF0070C0"/>
        <rFont val="Calibri"/>
        <family val="2"/>
        <scheme val="minor"/>
      </rPr>
      <t xml:space="preserve">. EN </t>
    </r>
    <r>
      <rPr>
        <b/>
        <sz val="11"/>
        <color rgb="FFFF0000"/>
        <rFont val="Calibri"/>
        <family val="2"/>
        <scheme val="minor"/>
      </rPr>
      <t>PRIMERA HOJA</t>
    </r>
    <r>
      <rPr>
        <b/>
        <sz val="11"/>
        <color rgb="FF0070C0"/>
        <rFont val="Calibri"/>
        <family val="2"/>
        <scheme val="minor"/>
      </rPr>
      <t xml:space="preserve"> PEGAR COLUMNAS HOMBRE-MUJER-TOTAL GENERAL, INCLUIDA FILA DE TOTAL. COMPROBAR SI ESTÁN TODOS LOS GRUPOS DE EDAD EN SIVIES, </t>
    </r>
  </si>
  <si>
    <t>SI ALGUNO TIENE 0 CASOS PARECE QUE NO SALE. CALCULAR Y PONER Nº CASOS DESCONOCIDOS EN LEYENDA SUPERIOR EN ROJO</t>
  </si>
  <si>
    <t>Casos en municipios con más de 10.000 habitantes</t>
  </si>
  <si>
    <t>más de 5 casos</t>
  </si>
  <si>
    <t>Torrero La Paz</t>
  </si>
  <si>
    <t>Valdespartera-Montecanal</t>
  </si>
  <si>
    <t>Alcorisa</t>
  </si>
  <si>
    <t>Avenida Cataluña</t>
  </si>
  <si>
    <t>Delicias Norte</t>
  </si>
  <si>
    <t>Zona de salud</t>
  </si>
  <si>
    <t>Sagasta-Ruiseñores</t>
  </si>
  <si>
    <t>Universitas</t>
  </si>
  <si>
    <t>Maria De Huerva</t>
  </si>
  <si>
    <t>Tarazona</t>
  </si>
  <si>
    <r>
      <rPr>
        <b/>
        <sz val="11"/>
        <color rgb="FFFF0000"/>
        <rFont val="Calibri"/>
        <family val="2"/>
        <scheme val="minor"/>
      </rPr>
      <t>3.TABLA PROVINCIA</t>
    </r>
    <r>
      <rPr>
        <b/>
        <sz val="11"/>
        <color rgb="FF0070C0"/>
        <rFont val="Calibri"/>
        <family val="2"/>
        <scheme val="minor"/>
      </rPr>
      <t xml:space="preserve">: PEGAR COLUMNAS </t>
    </r>
    <r>
      <rPr>
        <b/>
        <sz val="11"/>
        <color rgb="FFFF0000"/>
        <rFont val="Calibri"/>
        <family val="2"/>
        <scheme val="minor"/>
      </rPr>
      <t>NOMBRE</t>
    </r>
    <r>
      <rPr>
        <b/>
        <sz val="11"/>
        <color rgb="FF0070C0"/>
        <rFont val="Calibri"/>
        <family val="2"/>
        <scheme val="minor"/>
      </rPr>
      <t xml:space="preserve"> Y NÚMERO DE CASOS, SIN FILA DE TOTAL </t>
    </r>
    <r>
      <rPr>
        <b/>
        <sz val="11"/>
        <color rgb="FFFF0000"/>
        <rFont val="Calibri"/>
        <family val="2"/>
        <scheme val="minor"/>
      </rPr>
      <t>EN PRIMERA HOJA. A los desconocidos se les suma también los otros, Desconocido/otros</t>
    </r>
  </si>
  <si>
    <r>
      <rPr>
        <b/>
        <sz val="11"/>
        <color rgb="FFFF0000"/>
        <rFont val="Calibri"/>
        <family val="2"/>
        <scheme val="minor"/>
      </rPr>
      <t>7.TABLA SECTOR  (1ª hoja)</t>
    </r>
    <r>
      <rPr>
        <b/>
        <sz val="11"/>
        <color rgb="FF0070C0"/>
        <rFont val="Calibri"/>
        <family val="2"/>
        <scheme val="minor"/>
      </rPr>
      <t xml:space="preserve">: PEGAR COLUMNAS </t>
    </r>
    <r>
      <rPr>
        <b/>
        <sz val="11"/>
        <color rgb="FFFF0000"/>
        <rFont val="Calibri"/>
        <family val="2"/>
        <scheme val="minor"/>
      </rPr>
      <t>NOMBRE</t>
    </r>
    <r>
      <rPr>
        <b/>
        <sz val="11"/>
        <color rgb="FF0070C0"/>
        <rFont val="Calibri"/>
        <family val="2"/>
        <scheme val="minor"/>
      </rPr>
      <t xml:space="preserve"> Y NÚMERO DE CASOS INCLUIDA FILA DE DESCONOCIDO. EL TOTAL ES LA CASILLA C20</t>
    </r>
  </si>
  <si>
    <t>SE CALCULA Y SE AÑADE EL Nº TOTAL Y  EN LA LEYENDA SUPERIOR EN ROJO SE PONE EL Nº DE DESCONOCIDOS. SE PINTA EN AZUL LAS FILAS CON Nº DE CASOS MAYOR O IGUAL QUE 5</t>
  </si>
  <si>
    <r>
      <rPr>
        <b/>
        <sz val="11"/>
        <color rgb="FFFF0000"/>
        <rFont val="Calibri"/>
        <family val="2"/>
        <scheme val="minor"/>
      </rPr>
      <t>10.TABLA COMARCAS</t>
    </r>
    <r>
      <rPr>
        <b/>
        <sz val="11"/>
        <color rgb="FF0070C0"/>
        <rFont val="Calibri"/>
        <family val="2"/>
        <scheme val="minor"/>
      </rPr>
      <t xml:space="preserve">: COPIAR COLUMNAS NOMBRE Y Nº DE CASOS. CUIDADO PORQUE EL NÚMERO DE COMARCAS CON CASOS VARÍA. </t>
    </r>
  </si>
  <si>
    <t>Comarca</t>
  </si>
  <si>
    <t>Zaragoza</t>
  </si>
  <si>
    <t>Laboral</t>
  </si>
  <si>
    <t>SI ALGUNO NO TIENE CASOS, NO SALDRÁ EN EL LISTADO DE SIVIES, PONER CON CERO. LOS 14 MUNICIPIOS SON: ZARAGOZA, HUESCA, TERUEL, ALCAÑIZ, CALATAYUD, BARBASTRO, EJEA, FRAGA, JACA, TARAZONA, MONZÓN, UTEBO, CUARTE DE HUERVA, CASPE</t>
  </si>
  <si>
    <t>ALCAÑIZ</t>
  </si>
  <si>
    <t>Social</t>
  </si>
  <si>
    <t>Alcañiz</t>
  </si>
  <si>
    <t>Cinco Villas</t>
  </si>
  <si>
    <t>Fraga</t>
  </si>
  <si>
    <t>Tamarite De Litera</t>
  </si>
  <si>
    <t>Barbastro</t>
  </si>
  <si>
    <t>Caspe</t>
  </si>
  <si>
    <t>Binefar</t>
  </si>
  <si>
    <t>San Pablo</t>
  </si>
  <si>
    <t>Alagon</t>
  </si>
  <si>
    <t>Oliver</t>
  </si>
  <si>
    <t>San Jose Centro</t>
  </si>
  <si>
    <t>Santa Isabel</t>
  </si>
  <si>
    <t>Huesca Capital Nº 1 (Perpetuo Socorro)</t>
  </si>
  <si>
    <t>Venecia</t>
  </si>
  <si>
    <t>Zalfonada</t>
  </si>
  <si>
    <t>Arrabal</t>
  </si>
  <si>
    <t>San Jose Sur</t>
  </si>
  <si>
    <t>Actur Norte</t>
  </si>
  <si>
    <t>Tauste</t>
  </si>
  <si>
    <t>Utebo</t>
  </si>
  <si>
    <t>Almozara</t>
  </si>
  <si>
    <t>Ejea De Los Caballeros</t>
  </si>
  <si>
    <t>Jaca</t>
  </si>
  <si>
    <t>San Jose Norte</t>
  </si>
  <si>
    <t>Hernan Cortes</t>
  </si>
  <si>
    <t>Huesca Capital Nº 2 (Santo Grial)</t>
  </si>
  <si>
    <t>Teruel Ensanche</t>
  </si>
  <si>
    <t>Campo De Cariñena</t>
  </si>
  <si>
    <t>Delicias Sur</t>
  </si>
  <si>
    <t>Graus</t>
  </si>
  <si>
    <t>Torre Ramona</t>
  </si>
  <si>
    <t>Borja</t>
  </si>
  <si>
    <t>Cuarte de Huerva</t>
  </si>
  <si>
    <t>Calatayud</t>
  </si>
  <si>
    <t>Ejea de los Caballeros</t>
  </si>
  <si>
    <t>Monzón</t>
  </si>
  <si>
    <t>0.93</t>
  </si>
  <si>
    <t>Sector sanitario</t>
  </si>
  <si>
    <t>Fuentes De Ebro</t>
  </si>
  <si>
    <t>Zuera</t>
  </si>
  <si>
    <t>Utrillas</t>
  </si>
  <si>
    <t>Bujaraloz</t>
  </si>
  <si>
    <t>Municipio</t>
  </si>
  <si>
    <t>Zaragoza **</t>
  </si>
  <si>
    <t>Tarazona **</t>
  </si>
  <si>
    <t>Binéfar</t>
  </si>
  <si>
    <t>Cuarte De Huerva **</t>
  </si>
  <si>
    <t>Ejea De Los Caballeros **</t>
  </si>
  <si>
    <t>Monzón **</t>
  </si>
  <si>
    <t>María De Huerva</t>
  </si>
  <si>
    <t>Calatayud **</t>
  </si>
  <si>
    <t>Huesca **</t>
  </si>
  <si>
    <t>Jaca **</t>
  </si>
  <si>
    <t>Altorricón</t>
  </si>
  <si>
    <t>Utebo **</t>
  </si>
  <si>
    <t>Berge</t>
  </si>
  <si>
    <t>Teruel **</t>
  </si>
  <si>
    <t>Utebo**</t>
  </si>
  <si>
    <t>Monzón**</t>
  </si>
  <si>
    <t>Calatayud**</t>
  </si>
  <si>
    <t>Huesca**</t>
  </si>
  <si>
    <t>Cuarte de Huerva**</t>
  </si>
  <si>
    <t>Alcañiz**</t>
  </si>
  <si>
    <t>Barbastro**</t>
  </si>
  <si>
    <t>Teruel**</t>
  </si>
  <si>
    <t>Jaca**</t>
  </si>
  <si>
    <t>Fraga**</t>
  </si>
  <si>
    <t>Ejea de los Caballeros**</t>
  </si>
  <si>
    <t>Caspe**</t>
  </si>
  <si>
    <t>52.34</t>
  </si>
  <si>
    <t>5.61</t>
  </si>
  <si>
    <t>9.35</t>
  </si>
  <si>
    <t>4.67</t>
  </si>
  <si>
    <t>Campo</t>
  </si>
  <si>
    <t>2.80</t>
  </si>
  <si>
    <t>Alcañiz **</t>
  </si>
  <si>
    <t>1.87</t>
  </si>
  <si>
    <t>3.74</t>
  </si>
  <si>
    <t>Grañén</t>
  </si>
  <si>
    <t>Molinos</t>
  </si>
  <si>
    <t>Pedrola</t>
  </si>
  <si>
    <t>Alcampell</t>
  </si>
  <si>
    <t>Angüés</t>
  </si>
  <si>
    <t>Ansó</t>
  </si>
  <si>
    <t>Bea</t>
  </si>
  <si>
    <t>Belchite</t>
  </si>
  <si>
    <t>Escucha</t>
  </si>
  <si>
    <t>Baguena</t>
  </si>
  <si>
    <t>Fuendejalón</t>
  </si>
  <si>
    <t>Gallur</t>
  </si>
  <si>
    <t>Grañen</t>
  </si>
  <si>
    <t>Lagueruela</t>
  </si>
  <si>
    <t>Peñarroya De Tastavins</t>
  </si>
  <si>
    <t>Quinto</t>
  </si>
  <si>
    <t>Sabiñánigo</t>
  </si>
  <si>
    <t>Campo De Belchite</t>
  </si>
  <si>
    <t>Hecho</t>
  </si>
  <si>
    <t>Huesca Capital Nº 3 (Pirineos)</t>
  </si>
  <si>
    <t>Huesca Rural</t>
  </si>
  <si>
    <t>Lafortunada</t>
  </si>
  <si>
    <t>Valderrobres</t>
  </si>
  <si>
    <t xml:space="preserve">(Periodo desde 15/02/2020) </t>
  </si>
  <si>
    <t>Grupo de edad</t>
  </si>
  <si>
    <t>Hombres</t>
  </si>
  <si>
    <t>Mujeres</t>
  </si>
  <si>
    <t>TERUEL</t>
  </si>
  <si>
    <t>Cariñena</t>
  </si>
  <si>
    <t>Alto Gállego</t>
  </si>
  <si>
    <t>Cinca Medio</t>
  </si>
  <si>
    <t>Jiloca</t>
  </si>
  <si>
    <t>La Jacetania</t>
  </si>
  <si>
    <t>La Almunia De Doña Godina</t>
  </si>
  <si>
    <t>Ribera Alta Del Ebro</t>
  </si>
  <si>
    <t>Valdejalón</t>
  </si>
  <si>
    <t>Las Fuentes Norte</t>
  </si>
  <si>
    <t>Actur Oeste</t>
  </si>
  <si>
    <t>CALATAYUD</t>
  </si>
  <si>
    <t>Calatayud Rural</t>
  </si>
  <si>
    <t>Madre Vedruna-Miraflores</t>
  </si>
  <si>
    <t>Comunidad De Calatayud</t>
  </si>
  <si>
    <t>Otros</t>
  </si>
  <si>
    <t>Actur Sur</t>
  </si>
  <si>
    <t>Reboleria</t>
  </si>
  <si>
    <t>Casetas</t>
  </si>
  <si>
    <t>Valdefierro</t>
  </si>
  <si>
    <t>Fraga **</t>
  </si>
  <si>
    <t>Bajo Cinca / Baix Cinca</t>
  </si>
  <si>
    <t>Epila</t>
  </si>
  <si>
    <t>Alagón</t>
  </si>
  <si>
    <t>Casablanca</t>
  </si>
  <si>
    <t>Mallén</t>
  </si>
  <si>
    <t>Campo De Borja</t>
  </si>
  <si>
    <t>Marruecos</t>
  </si>
  <si>
    <t>Parque Goya</t>
  </si>
  <si>
    <t>Monzon Urbana</t>
  </si>
  <si>
    <t>Sabiñanigo</t>
  </si>
  <si>
    <t>Almunia De Doña Godina (La)</t>
  </si>
  <si>
    <t>Alfamén</t>
  </si>
  <si>
    <t>Tarazona Y El Moncayo</t>
  </si>
  <si>
    <t>Colombia</t>
  </si>
  <si>
    <t>Bombarda</t>
  </si>
  <si>
    <t>Miralbueno-Garrapinillos</t>
  </si>
  <si>
    <t>Teruel Centro</t>
  </si>
  <si>
    <t>Fernando El Catolico</t>
  </si>
  <si>
    <t>Romareda - Seminario</t>
  </si>
  <si>
    <t>Albalate Del Arzobispo</t>
  </si>
  <si>
    <t>Pinseque</t>
  </si>
  <si>
    <t>Villanueva De Gállego</t>
  </si>
  <si>
    <t>Comunidad De Teruel</t>
  </si>
  <si>
    <t>Centro sanitario</t>
  </si>
  <si>
    <t>Escolar</t>
  </si>
  <si>
    <t>Ecuador</t>
  </si>
  <si>
    <t>Nicaragua</t>
  </si>
  <si>
    <t>Rumania</t>
  </si>
  <si>
    <t>Venezuela</t>
  </si>
  <si>
    <t>Ghana</t>
  </si>
  <si>
    <t>Pakistán</t>
  </si>
  <si>
    <t>Argentina</t>
  </si>
  <si>
    <t>Bulgaria</t>
  </si>
  <si>
    <t>Honduras</t>
  </si>
  <si>
    <t>Reino Unido</t>
  </si>
  <si>
    <t>República Dominicana</t>
  </si>
  <si>
    <t>Independencia</t>
  </si>
  <si>
    <t>Ainsa</t>
  </si>
  <si>
    <t>Hijar</t>
  </si>
  <si>
    <t>Alfajarin</t>
  </si>
  <si>
    <t>Ateca</t>
  </si>
  <si>
    <t>Calamocha</t>
  </si>
  <si>
    <t>Luna</t>
  </si>
  <si>
    <t>Híjar</t>
  </si>
  <si>
    <t>Aínsa-Sobrarbe</t>
  </si>
  <si>
    <t>Boltaña</t>
  </si>
  <si>
    <t>Épila</t>
  </si>
  <si>
    <t>Puebla De Alfindén (La)</t>
  </si>
  <si>
    <t>Bajo Martín</t>
  </si>
  <si>
    <t>Sobrarbe</t>
  </si>
  <si>
    <t>Bajo Aragón</t>
  </si>
  <si>
    <t>Distribución por SINTOMATOLOGÍA: en 2 casos confirmados no ha sido posible identificar la sintomatología</t>
  </si>
  <si>
    <t>Distribución por edad y sexo: en 12 casos confirmados no ha sido posible identificar la edad o el sexo</t>
  </si>
  <si>
    <t>88.62</t>
  </si>
  <si>
    <t>7.78</t>
  </si>
  <si>
    <t>2.99</t>
  </si>
  <si>
    <t>0.60</t>
  </si>
  <si>
    <t>Distribución por PROVINCIA: en 2 casos confirmados no ha sido posible identificar la provincia</t>
  </si>
  <si>
    <t>25.75</t>
  </si>
  <si>
    <t>0.90</t>
  </si>
  <si>
    <t>6.59</t>
  </si>
  <si>
    <t>1.50</t>
  </si>
  <si>
    <t>5.39</t>
  </si>
  <si>
    <t>59.28</t>
  </si>
  <si>
    <t>57.49</t>
  </si>
  <si>
    <t>2.40</t>
  </si>
  <si>
    <t>1.20</t>
  </si>
  <si>
    <t>Ucrania</t>
  </si>
  <si>
    <t>Italia</t>
  </si>
  <si>
    <t>0.30</t>
  </si>
  <si>
    <t>Cabo Verde</t>
  </si>
  <si>
    <t>28.14</t>
  </si>
  <si>
    <t>38.92</t>
  </si>
  <si>
    <t>26.95</t>
  </si>
  <si>
    <t>16.77</t>
  </si>
  <si>
    <t>4.49</t>
  </si>
  <si>
    <t>4.19</t>
  </si>
  <si>
    <t>3.59</t>
  </si>
  <si>
    <t>2.10</t>
  </si>
  <si>
    <t>1.80</t>
  </si>
  <si>
    <t>Distribución por SECTOR: en 6 casos confirmados no ha sido posible identificar el sector</t>
  </si>
  <si>
    <t>3.89</t>
  </si>
  <si>
    <t>3.29</t>
  </si>
  <si>
    <t>2.69</t>
  </si>
  <si>
    <t>Albarracin</t>
  </si>
  <si>
    <t>Sadaba</t>
  </si>
  <si>
    <t>Herrera De Los Navarros</t>
  </si>
  <si>
    <t>Monreal Del Campo</t>
  </si>
  <si>
    <t>Villamayor</t>
  </si>
  <si>
    <t>Villarroya De La Sierra</t>
  </si>
  <si>
    <t>58.38</t>
  </si>
  <si>
    <t>Cadrete</t>
  </si>
  <si>
    <t>Aniñón</t>
  </si>
  <si>
    <t>Biota</t>
  </si>
  <si>
    <t>Fréscano</t>
  </si>
  <si>
    <t>Grisén</t>
  </si>
  <si>
    <t>Monterde De Albarracín</t>
  </si>
  <si>
    <t>Ricla</t>
  </si>
  <si>
    <t>Royuela</t>
  </si>
  <si>
    <t>Sádaba</t>
  </si>
  <si>
    <t>Torrente De Cinca</t>
  </si>
  <si>
    <t>Torres De Berrellén</t>
  </si>
  <si>
    <t>Torrijo Del Campo</t>
  </si>
  <si>
    <t>Villamayor De Gállego</t>
  </si>
  <si>
    <t>Villar De Los Navarros</t>
  </si>
  <si>
    <t>64.07</t>
  </si>
  <si>
    <t>Ribera Baja Del Ebro</t>
  </si>
  <si>
    <t>Sierra De Albarracín</t>
  </si>
  <si>
    <t>Campo De Daroca</t>
  </si>
  <si>
    <t>Distribución por COMARCA: en 3 casos confirmados no ha sido posible identificar la comarca</t>
  </si>
  <si>
    <t>Distribución por ZBS: en 6 casos confirmados no ha sido posible identificar la ZBS</t>
  </si>
  <si>
    <t>Zona básica sin identificar</t>
  </si>
  <si>
    <t>Total casos confirmados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</si>
</sst>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2"/>
      <color theme="1"/>
      <name val="Trebuchet MS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1F5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rebuchet MS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Trebuchet MS"/>
      <family val="2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E8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9" fillId="12" borderId="0" applyNumberFormat="0" applyBorder="0" applyAlignment="0" applyProtection="0"/>
    <xf numFmtId="0" fontId="2" fillId="13" borderId="11" applyNumberFormat="0" applyFont="0" applyAlignment="0" applyProtection="0"/>
  </cellStyleXfs>
  <cellXfs count="209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4" fillId="0" borderId="0" xfId="0" applyFont="1"/>
    <xf numFmtId="3" fontId="0" fillId="0" borderId="0" xfId="0" applyNumberForma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0" fillId="13" borderId="11" xfId="3" applyFont="1"/>
    <xf numFmtId="0" fontId="9" fillId="12" borderId="0" xfId="2"/>
    <xf numFmtId="0" fontId="9" fillId="12" borderId="0" xfId="2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10" borderId="0" xfId="0" applyNumberFormat="1" applyFill="1"/>
    <xf numFmtId="0" fontId="0" fillId="0" borderId="0" xfId="0" applyAlignment="1">
      <alignment horizontal="left"/>
    </xf>
    <xf numFmtId="0" fontId="17" fillId="0" borderId="0" xfId="0" applyFont="1" applyFill="1"/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justify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justify" vertical="center" wrapText="1"/>
    </xf>
    <xf numFmtId="0" fontId="12" fillId="5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8" fillId="0" borderId="0" xfId="0" applyNumberFormat="1" applyFont="1" applyAlignment="1">
      <alignment horizontal="right" vertical="center" wrapText="1"/>
    </xf>
    <xf numFmtId="0" fontId="15" fillId="16" borderId="3" xfId="0" applyFont="1" applyFill="1" applyBorder="1" applyAlignment="1">
      <alignment vertical="center" wrapText="1"/>
    </xf>
    <xf numFmtId="0" fontId="19" fillId="0" borderId="0" xfId="0" applyFont="1"/>
    <xf numFmtId="0" fontId="0" fillId="2" borderId="6" xfId="0" applyFill="1" applyBorder="1" applyAlignment="1">
      <alignment horizontal="center" vertical="center" wrapText="1"/>
    </xf>
    <xf numFmtId="14" fontId="3" fillId="22" borderId="3" xfId="0" applyNumberFormat="1" applyFont="1" applyFill="1" applyBorder="1" applyAlignment="1">
      <alignment horizontal="center"/>
    </xf>
    <xf numFmtId="9" fontId="0" fillId="0" borderId="0" xfId="1" applyFont="1" applyFill="1"/>
    <xf numFmtId="0" fontId="20" fillId="0" borderId="0" xfId="0" applyFont="1"/>
    <xf numFmtId="0" fontId="10" fillId="1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0" fillId="10" borderId="3" xfId="0" applyFont="1" applyFill="1" applyBorder="1"/>
    <xf numFmtId="10" fontId="10" fillId="10" borderId="3" xfId="0" applyNumberFormat="1" applyFont="1" applyFill="1" applyBorder="1" applyAlignment="1">
      <alignment horizontal="center"/>
    </xf>
    <xf numFmtId="0" fontId="10" fillId="11" borderId="3" xfId="0" applyFont="1" applyFill="1" applyBorder="1"/>
    <xf numFmtId="10" fontId="10" fillId="11" borderId="3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1" fillId="0" borderId="0" xfId="0" applyFont="1"/>
    <xf numFmtId="164" fontId="21" fillId="0" borderId="0" xfId="0" applyNumberFormat="1" applyFont="1" applyFill="1"/>
    <xf numFmtId="164" fontId="4" fillId="0" borderId="0" xfId="0" applyNumberFormat="1" applyFont="1" applyFill="1"/>
    <xf numFmtId="0" fontId="20" fillId="0" borderId="3" xfId="0" applyFont="1" applyBorder="1"/>
    <xf numFmtId="0" fontId="10" fillId="23" borderId="3" xfId="0" applyFont="1" applyFill="1" applyBorder="1" applyAlignment="1">
      <alignment horizontal="center"/>
    </xf>
    <xf numFmtId="14" fontId="10" fillId="23" borderId="3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1" fillId="4" borderId="3" xfId="0" applyFont="1" applyFill="1" applyBorder="1" applyAlignment="1">
      <alignment horizontal="center" vertical="center" wrapText="1"/>
    </xf>
    <xf numFmtId="0" fontId="3" fillId="17" borderId="3" xfId="0" applyFont="1" applyFill="1" applyBorder="1"/>
    <xf numFmtId="0" fontId="3" fillId="24" borderId="3" xfId="0" applyFont="1" applyFill="1" applyBorder="1"/>
    <xf numFmtId="0" fontId="22" fillId="0" borderId="0" xfId="0" applyFont="1"/>
    <xf numFmtId="0" fontId="3" fillId="0" borderId="0" xfId="0" applyFont="1"/>
    <xf numFmtId="0" fontId="6" fillId="11" borderId="3" xfId="0" applyFont="1" applyFill="1" applyBorder="1"/>
    <xf numFmtId="10" fontId="8" fillId="0" borderId="0" xfId="0" applyNumberFormat="1" applyFont="1" applyAlignment="1">
      <alignment vertical="center" wrapText="1"/>
    </xf>
    <xf numFmtId="3" fontId="11" fillId="5" borderId="3" xfId="0" applyNumberFormat="1" applyFont="1" applyFill="1" applyBorder="1" applyAlignment="1">
      <alignment horizontal="center"/>
    </xf>
    <xf numFmtId="3" fontId="10" fillId="10" borderId="3" xfId="0" applyNumberFormat="1" applyFont="1" applyFill="1" applyBorder="1" applyAlignment="1">
      <alignment horizontal="center"/>
    </xf>
    <xf numFmtId="3" fontId="10" fillId="11" borderId="3" xfId="0" applyNumberFormat="1" applyFont="1" applyFill="1" applyBorder="1" applyAlignment="1">
      <alignment horizontal="center"/>
    </xf>
    <xf numFmtId="10" fontId="11" fillId="5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Border="1"/>
    <xf numFmtId="0" fontId="1" fillId="3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9" fontId="3" fillId="3" borderId="2" xfId="1" applyFont="1" applyFill="1" applyBorder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11" borderId="6" xfId="0" applyFont="1" applyFill="1" applyBorder="1"/>
    <xf numFmtId="0" fontId="3" fillId="0" borderId="0" xfId="0" applyFont="1" applyFill="1"/>
    <xf numFmtId="0" fontId="0" fillId="2" borderId="19" xfId="0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0" fontId="25" fillId="0" borderId="0" xfId="0" applyNumberFormat="1" applyFont="1"/>
    <xf numFmtId="10" fontId="0" fillId="0" borderId="3" xfId="1" applyNumberFormat="1" applyFont="1" applyBorder="1" applyAlignment="1">
      <alignment horizontal="right"/>
    </xf>
    <xf numFmtId="10" fontId="0" fillId="0" borderId="12" xfId="1" applyNumberFormat="1" applyFont="1" applyFill="1" applyBorder="1"/>
    <xf numFmtId="10" fontId="0" fillId="0" borderId="9" xfId="1" applyNumberFormat="1" applyFont="1" applyFill="1" applyBorder="1"/>
    <xf numFmtId="10" fontId="3" fillId="17" borderId="3" xfId="1" applyNumberFormat="1" applyFont="1" applyFill="1" applyBorder="1"/>
    <xf numFmtId="10" fontId="3" fillId="24" borderId="3" xfId="1" applyNumberFormat="1" applyFont="1" applyFill="1" applyBorder="1"/>
    <xf numFmtId="10" fontId="3" fillId="0" borderId="3" xfId="1" applyNumberFormat="1" applyFont="1" applyFill="1" applyBorder="1"/>
    <xf numFmtId="0" fontId="27" fillId="0" borderId="0" xfId="0" applyFont="1"/>
    <xf numFmtId="3" fontId="14" fillId="16" borderId="3" xfId="0" applyNumberFormat="1" applyFont="1" applyFill="1" applyBorder="1" applyAlignment="1">
      <alignment vertical="center" wrapText="1"/>
    </xf>
    <xf numFmtId="3" fontId="14" fillId="17" borderId="3" xfId="0" applyNumberFormat="1" applyFont="1" applyFill="1" applyBorder="1" applyAlignment="1">
      <alignment vertical="center" wrapText="1"/>
    </xf>
    <xf numFmtId="3" fontId="15" fillId="16" borderId="3" xfId="0" applyNumberFormat="1" applyFont="1" applyFill="1" applyBorder="1" applyAlignment="1">
      <alignment vertical="center" wrapText="1"/>
    </xf>
    <xf numFmtId="10" fontId="0" fillId="0" borderId="0" xfId="1" applyNumberFormat="1" applyFont="1"/>
    <xf numFmtId="10" fontId="27" fillId="0" borderId="0" xfId="0" applyNumberFormat="1" applyFont="1"/>
    <xf numFmtId="10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164" fontId="3" fillId="17" borderId="3" xfId="1" applyNumberFormat="1" applyFont="1" applyFill="1" applyBorder="1"/>
    <xf numFmtId="0" fontId="0" fillId="8" borderId="0" xfId="0" applyFill="1" applyBorder="1"/>
    <xf numFmtId="0" fontId="0" fillId="0" borderId="3" xfId="0" applyBorder="1"/>
    <xf numFmtId="1" fontId="5" fillId="26" borderId="3" xfId="0" applyNumberFormat="1" applyFont="1" applyFill="1" applyBorder="1" applyAlignment="1">
      <alignment wrapText="1"/>
    </xf>
    <xf numFmtId="0" fontId="6" fillId="9" borderId="6" xfId="0" applyFont="1" applyFill="1" applyBorder="1"/>
    <xf numFmtId="0" fontId="6" fillId="9" borderId="3" xfId="0" applyFont="1" applyFill="1" applyBorder="1"/>
    <xf numFmtId="10" fontId="0" fillId="8" borderId="3" xfId="0" applyNumberFormat="1" applyFont="1" applyFill="1" applyBorder="1" applyAlignment="1">
      <alignment horizontal="right" vertical="center"/>
    </xf>
    <xf numFmtId="0" fontId="3" fillId="20" borderId="20" xfId="0" applyFont="1" applyFill="1" applyBorder="1" applyAlignment="1">
      <alignment vertical="center"/>
    </xf>
    <xf numFmtId="0" fontId="29" fillId="16" borderId="3" xfId="0" applyFont="1" applyFill="1" applyBorder="1" applyAlignment="1">
      <alignment vertical="center" wrapText="1"/>
    </xf>
    <xf numFmtId="0" fontId="29" fillId="17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0" fillId="4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5" borderId="21" xfId="0" applyFont="1" applyFill="1" applyBorder="1"/>
    <xf numFmtId="0" fontId="6" fillId="25" borderId="22" xfId="0" applyFont="1" applyFill="1" applyBorder="1"/>
    <xf numFmtId="0" fontId="6" fillId="7" borderId="23" xfId="0" applyFont="1" applyFill="1" applyBorder="1" applyAlignment="1">
      <alignment horizontal="left" wrapText="1"/>
    </xf>
    <xf numFmtId="10" fontId="6" fillId="9" borderId="12" xfId="0" applyNumberFormat="1" applyFont="1" applyFill="1" applyBorder="1" applyAlignment="1">
      <alignment horizontal="right"/>
    </xf>
    <xf numFmtId="10" fontId="6" fillId="11" borderId="12" xfId="0" applyNumberFormat="1" applyFont="1" applyFill="1" applyBorder="1" applyAlignment="1">
      <alignment horizontal="right"/>
    </xf>
    <xf numFmtId="10" fontId="0" fillId="20" borderId="3" xfId="0" applyNumberFormat="1" applyFont="1" applyFill="1" applyBorder="1" applyAlignment="1">
      <alignment horizontal="right" vertical="center"/>
    </xf>
    <xf numFmtId="0" fontId="3" fillId="20" borderId="5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vertical="center" wrapText="1"/>
    </xf>
    <xf numFmtId="0" fontId="3" fillId="28" borderId="1" xfId="0" applyFont="1" applyFill="1" applyBorder="1" applyAlignment="1">
      <alignment horizontal="right" vertical="center" wrapText="1"/>
    </xf>
    <xf numFmtId="9" fontId="3" fillId="20" borderId="1" xfId="0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5" fillId="27" borderId="3" xfId="0" applyFont="1" applyFill="1" applyBorder="1" applyAlignment="1">
      <alignment wrapText="1"/>
    </xf>
    <xf numFmtId="0" fontId="6" fillId="10" borderId="6" xfId="0" applyFont="1" applyFill="1" applyBorder="1"/>
    <xf numFmtId="0" fontId="6" fillId="10" borderId="3" xfId="0" applyFont="1" applyFill="1" applyBorder="1"/>
    <xf numFmtId="10" fontId="6" fillId="10" borderId="12" xfId="0" applyNumberFormat="1" applyFont="1" applyFill="1" applyBorder="1" applyAlignment="1">
      <alignment horizontal="right"/>
    </xf>
    <xf numFmtId="164" fontId="3" fillId="29" borderId="3" xfId="1" applyNumberFormat="1" applyFont="1" applyFill="1" applyBorder="1"/>
    <xf numFmtId="10" fontId="5" fillId="5" borderId="12" xfId="1" applyNumberFormat="1" applyFont="1" applyFill="1" applyBorder="1" applyAlignment="1">
      <alignment horizontal="right" wrapText="1"/>
    </xf>
    <xf numFmtId="0" fontId="5" fillId="26" borderId="6" xfId="0" applyFont="1" applyFill="1" applyBorder="1" applyAlignment="1">
      <alignment wrapText="1"/>
    </xf>
    <xf numFmtId="0" fontId="5" fillId="27" borderId="6" xfId="0" applyFont="1" applyFill="1" applyBorder="1" applyAlignment="1">
      <alignment wrapText="1"/>
    </xf>
    <xf numFmtId="0" fontId="5" fillId="27" borderId="12" xfId="0" applyFont="1" applyFill="1" applyBorder="1" applyAlignment="1">
      <alignment horizontal="right" wrapText="1"/>
    </xf>
    <xf numFmtId="0" fontId="0" fillId="4" borderId="6" xfId="0" applyFont="1" applyFill="1" applyBorder="1" applyAlignment="1">
      <alignment vertical="center"/>
    </xf>
    <xf numFmtId="0" fontId="26" fillId="20" borderId="12" xfId="0" applyFont="1" applyFill="1" applyBorder="1" applyAlignment="1"/>
    <xf numFmtId="0" fontId="0" fillId="0" borderId="6" xfId="0" applyBorder="1"/>
    <xf numFmtId="0" fontId="26" fillId="0" borderId="12" xfId="0" applyFont="1" applyFill="1" applyBorder="1" applyAlignment="1"/>
    <xf numFmtId="10" fontId="5" fillId="5" borderId="12" xfId="0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0" fontId="6" fillId="31" borderId="6" xfId="0" applyFont="1" applyFill="1" applyBorder="1" applyAlignment="1">
      <alignment wrapText="1"/>
    </xf>
    <xf numFmtId="1" fontId="3" fillId="31" borderId="3" xfId="0" applyNumberFormat="1" applyFont="1" applyFill="1" applyBorder="1" applyAlignment="1">
      <alignment wrapText="1"/>
    </xf>
    <xf numFmtId="10" fontId="6" fillId="31" borderId="12" xfId="1" applyNumberFormat="1" applyFont="1" applyFill="1" applyBorder="1" applyAlignment="1">
      <alignment horizontal="right" wrapText="1"/>
    </xf>
    <xf numFmtId="0" fontId="6" fillId="33" borderId="6" xfId="0" applyFont="1" applyFill="1" applyBorder="1" applyAlignment="1">
      <alignment wrapText="1"/>
    </xf>
    <xf numFmtId="1" fontId="3" fillId="33" borderId="3" xfId="0" applyNumberFormat="1" applyFont="1" applyFill="1" applyBorder="1" applyAlignment="1">
      <alignment wrapText="1"/>
    </xf>
    <xf numFmtId="10" fontId="6" fillId="33" borderId="12" xfId="1" applyNumberFormat="1" applyFont="1" applyFill="1" applyBorder="1" applyAlignment="1">
      <alignment horizontal="right" wrapText="1"/>
    </xf>
    <xf numFmtId="9" fontId="3" fillId="4" borderId="1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6" fillId="30" borderId="26" xfId="0" applyFont="1" applyFill="1" applyBorder="1"/>
    <xf numFmtId="0" fontId="6" fillId="30" borderId="27" xfId="0" applyFont="1" applyFill="1" applyBorder="1"/>
    <xf numFmtId="10" fontId="6" fillId="30" borderId="28" xfId="0" applyNumberFormat="1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center" vertical="center"/>
    </xf>
    <xf numFmtId="0" fontId="5" fillId="5" borderId="26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1" fontId="5" fillId="5" borderId="27" xfId="0" applyNumberFormat="1" applyFont="1" applyFill="1" applyBorder="1" applyAlignment="1">
      <alignment wrapText="1"/>
    </xf>
    <xf numFmtId="10" fontId="5" fillId="5" borderId="28" xfId="1" applyNumberFormat="1" applyFont="1" applyFill="1" applyBorder="1" applyAlignment="1">
      <alignment horizontal="right" wrapText="1"/>
    </xf>
    <xf numFmtId="10" fontId="1" fillId="4" borderId="1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10" fontId="0" fillId="0" borderId="27" xfId="1" applyNumberFormat="1" applyFont="1" applyBorder="1" applyAlignment="1">
      <alignment horizontal="right"/>
    </xf>
    <xf numFmtId="10" fontId="0" fillId="0" borderId="28" xfId="1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6" fillId="18" borderId="10" xfId="0" applyFont="1" applyFill="1" applyBorder="1" applyAlignment="1">
      <alignment vertical="center" wrapText="1"/>
    </xf>
    <xf numFmtId="0" fontId="15" fillId="18" borderId="13" xfId="0" applyFont="1" applyFill="1" applyBorder="1" applyAlignment="1">
      <alignment horizontal="right" vertical="center" wrapText="1"/>
    </xf>
    <xf numFmtId="0" fontId="16" fillId="19" borderId="7" xfId="0" applyFont="1" applyFill="1" applyBorder="1" applyAlignment="1">
      <alignment vertical="center" wrapText="1"/>
    </xf>
    <xf numFmtId="0" fontId="15" fillId="19" borderId="9" xfId="0" applyFont="1" applyFill="1" applyBorder="1" applyAlignment="1">
      <alignment horizontal="right" vertical="center" wrapText="1"/>
    </xf>
    <xf numFmtId="0" fontId="1" fillId="20" borderId="10" xfId="0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horizontal="center" vertical="center"/>
    </xf>
    <xf numFmtId="0" fontId="6" fillId="25" borderId="26" xfId="0" applyFont="1" applyFill="1" applyBorder="1"/>
    <xf numFmtId="0" fontId="6" fillId="25" borderId="27" xfId="0" applyFont="1" applyFill="1" applyBorder="1"/>
    <xf numFmtId="10" fontId="6" fillId="25" borderId="28" xfId="0" applyNumberFormat="1" applyFont="1" applyFill="1" applyBorder="1"/>
    <xf numFmtId="1" fontId="3" fillId="32" borderId="24" xfId="0" applyNumberFormat="1" applyFont="1" applyFill="1" applyBorder="1" applyAlignment="1">
      <alignment horizontal="right" wrapText="1"/>
    </xf>
    <xf numFmtId="10" fontId="5" fillId="5" borderId="1" xfId="1" applyNumberFormat="1" applyFont="1" applyFill="1" applyBorder="1" applyAlignment="1">
      <alignment horizontal="right" wrapText="1"/>
    </xf>
    <xf numFmtId="0" fontId="6" fillId="32" borderId="19" xfId="0" applyFont="1" applyFill="1" applyBorder="1" applyAlignment="1">
      <alignment wrapText="1"/>
    </xf>
    <xf numFmtId="1" fontId="3" fillId="32" borderId="24" xfId="0" applyNumberFormat="1" applyFont="1" applyFill="1" applyBorder="1" applyAlignment="1">
      <alignment wrapText="1"/>
    </xf>
    <xf numFmtId="1" fontId="6" fillId="6" borderId="1" xfId="1" applyNumberFormat="1" applyFont="1" applyFill="1" applyBorder="1" applyAlignment="1">
      <alignment vertical="center" wrapText="1"/>
    </xf>
    <xf numFmtId="10" fontId="1" fillId="6" borderId="1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right"/>
    </xf>
    <xf numFmtId="0" fontId="6" fillId="4" borderId="1" xfId="0" applyFont="1" applyFill="1" applyBorder="1" applyAlignment="1">
      <alignment wrapText="1"/>
    </xf>
    <xf numFmtId="1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vertical="center" wrapText="1"/>
    </xf>
    <xf numFmtId="0" fontId="0" fillId="0" borderId="21" xfId="0" applyBorder="1"/>
    <xf numFmtId="10" fontId="0" fillId="13" borderId="11" xfId="3" applyNumberFormat="1" applyFont="1"/>
    <xf numFmtId="0" fontId="18" fillId="21" borderId="18" xfId="0" applyFont="1" applyFill="1" applyBorder="1" applyAlignment="1">
      <alignment horizontal="center" vertical="center"/>
    </xf>
    <xf numFmtId="0" fontId="18" fillId="21" borderId="15" xfId="0" applyFont="1" applyFill="1" applyBorder="1" applyAlignment="1">
      <alignment horizontal="center" vertical="center"/>
    </xf>
    <xf numFmtId="0" fontId="18" fillId="21" borderId="16" xfId="0" applyFont="1" applyFill="1" applyBorder="1" applyAlignment="1">
      <alignment horizontal="center"/>
    </xf>
    <xf numFmtId="0" fontId="18" fillId="21" borderId="17" xfId="0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9" fillId="12" borderId="0" xfId="2" applyBorder="1" applyAlignment="1">
      <alignment horizontal="center" vertical="center" wrapText="1"/>
    </xf>
    <xf numFmtId="0" fontId="9" fillId="12" borderId="4" xfId="2" applyBorder="1" applyAlignment="1">
      <alignment horizontal="center" vertical="center" wrapText="1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8" xfId="0" applyFont="1" applyFill="1" applyBorder="1" applyAlignment="1">
      <alignment horizontal="right"/>
    </xf>
    <xf numFmtId="0" fontId="30" fillId="4" borderId="9" xfId="0" applyFont="1" applyFill="1" applyBorder="1" applyAlignment="1"/>
  </cellXfs>
  <cellStyles count="4">
    <cellStyle name="Incorrecto" xfId="2" builtinId="27"/>
    <cellStyle name="Normal" xfId="0" builtinId="0"/>
    <cellStyle name="Notas" xfId="3" builtinId="10"/>
    <cellStyle name="Porcentual" xfId="1" builtinId="5"/>
  </cellStyles>
  <dxfs count="2">
    <dxf>
      <font>
        <strike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797"/>
      <color rgb="FFBDD7EE"/>
      <color rgb="FFFF0000"/>
      <color rgb="FFE0F89C"/>
      <color rgb="FFFFEDB3"/>
      <color rgb="FF9BC2E6"/>
      <color rgb="FFFF7C80"/>
      <color rgb="FFFEC2B8"/>
      <color rgb="FFFEE2DA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2"/>
  <sheetViews>
    <sheetView tabSelected="1" zoomScale="80" zoomScaleNormal="80" workbookViewId="0">
      <selection activeCell="H85" sqref="H85"/>
    </sheetView>
  </sheetViews>
  <sheetFormatPr baseColWidth="10" defaultColWidth="9.140625" defaultRowHeight="15"/>
  <cols>
    <col min="1" max="1" width="2" customWidth="1"/>
    <col min="2" max="2" width="34.5703125" customWidth="1"/>
    <col min="3" max="4" width="15.7109375" customWidth="1"/>
    <col min="5" max="5" width="17.7109375" customWidth="1"/>
    <col min="6" max="6" width="18.5703125" customWidth="1"/>
    <col min="7" max="7" width="17.140625" customWidth="1"/>
    <col min="8" max="8" width="7.5703125" style="81" bestFit="1" customWidth="1"/>
    <col min="9" max="9" width="34" customWidth="1"/>
    <col min="10" max="10" width="16.85546875" customWidth="1"/>
    <col min="11" max="11" width="12.28515625" customWidth="1"/>
    <col min="12" max="12" width="13.42578125" customWidth="1"/>
    <col min="13" max="13" width="12.7109375" customWidth="1"/>
    <col min="14" max="14" width="16.140625" customWidth="1"/>
    <col min="15" max="15" width="27.5703125" style="16" customWidth="1"/>
    <col min="16" max="16" width="17.140625" customWidth="1"/>
    <col min="17" max="17" width="12.7109375" customWidth="1"/>
    <col min="18" max="18" width="30.85546875" customWidth="1"/>
    <col min="19" max="19" width="20" customWidth="1"/>
    <col min="20" max="20" width="12.42578125" customWidth="1"/>
  </cols>
  <sheetData>
    <row r="1" spans="2:16" ht="15" customHeight="1" thickBot="1">
      <c r="B1" s="4" t="s">
        <v>283</v>
      </c>
      <c r="I1" s="195" t="s">
        <v>45</v>
      </c>
      <c r="J1" s="196"/>
      <c r="O1"/>
    </row>
    <row r="2" spans="2:16" ht="15" customHeight="1" thickBot="1">
      <c r="B2" s="168" t="s">
        <v>207</v>
      </c>
      <c r="C2" s="158" t="s">
        <v>208</v>
      </c>
      <c r="D2" s="158" t="s">
        <v>209</v>
      </c>
      <c r="E2" s="158" t="s">
        <v>29</v>
      </c>
      <c r="F2" s="158" t="s">
        <v>11</v>
      </c>
      <c r="G2" s="169" t="s">
        <v>12</v>
      </c>
      <c r="I2" s="193" t="s">
        <v>46</v>
      </c>
      <c r="J2" s="194"/>
      <c r="O2"/>
    </row>
    <row r="3" spans="2:16" ht="15" customHeight="1">
      <c r="B3" s="164" t="s">
        <v>0</v>
      </c>
      <c r="C3" s="165">
        <v>1</v>
      </c>
      <c r="D3" s="165">
        <v>0</v>
      </c>
      <c r="E3" s="165">
        <v>1</v>
      </c>
      <c r="F3" s="166">
        <v>0</v>
      </c>
      <c r="G3" s="167">
        <f>F3</f>
        <v>0</v>
      </c>
      <c r="I3" s="32">
        <v>44321</v>
      </c>
      <c r="J3" s="18"/>
      <c r="M3" s="18"/>
      <c r="O3"/>
    </row>
    <row r="4" spans="2:16" ht="15" customHeight="1">
      <c r="B4" s="31" t="s">
        <v>1</v>
      </c>
      <c r="C4" s="73">
        <v>33</v>
      </c>
      <c r="D4" s="73">
        <v>32</v>
      </c>
      <c r="E4" s="73">
        <v>65</v>
      </c>
      <c r="F4" s="75">
        <f t="shared" ref="F4:F11" si="0">E4/E$12</f>
        <v>0.20186335403726707</v>
      </c>
      <c r="G4" s="76">
        <f>F4+F3</f>
        <v>0.20186335403726707</v>
      </c>
      <c r="H4" s="86">
        <f>SUM(F3:F4)</f>
        <v>0.20186335403726707</v>
      </c>
      <c r="I4" s="4"/>
      <c r="M4" s="18"/>
      <c r="O4"/>
    </row>
    <row r="5" spans="2:16" ht="15" customHeight="1">
      <c r="B5" s="31" t="s">
        <v>2</v>
      </c>
      <c r="C5" s="73">
        <v>31</v>
      </c>
      <c r="D5" s="73">
        <v>15</v>
      </c>
      <c r="E5" s="73">
        <v>46</v>
      </c>
      <c r="F5" s="75">
        <f t="shared" si="0"/>
        <v>0.14285714285714285</v>
      </c>
      <c r="G5" s="76">
        <f>F5+F4+F3</f>
        <v>0.34472049689440992</v>
      </c>
      <c r="H5" s="87">
        <f>SUM(F3:F6)</f>
        <v>0.46583850931677018</v>
      </c>
      <c r="M5" s="8"/>
      <c r="O5"/>
    </row>
    <row r="6" spans="2:16" ht="15" customHeight="1" thickBot="1">
      <c r="B6" s="31" t="s">
        <v>3</v>
      </c>
      <c r="C6" s="73">
        <v>25</v>
      </c>
      <c r="D6" s="73">
        <v>14</v>
      </c>
      <c r="E6" s="73">
        <v>39</v>
      </c>
      <c r="F6" s="75">
        <f t="shared" si="0"/>
        <v>0.12111801242236025</v>
      </c>
      <c r="G6" s="76">
        <f>F6+F5+F4+F3</f>
        <v>0.46583850931677018</v>
      </c>
      <c r="H6" s="87">
        <f>SUM(F3:F7)</f>
        <v>0.59006211180124224</v>
      </c>
      <c r="I6" s="4" t="s">
        <v>311</v>
      </c>
      <c r="J6" s="28"/>
      <c r="K6" s="28"/>
      <c r="M6" s="7"/>
      <c r="O6"/>
    </row>
    <row r="7" spans="2:16" ht="15" customHeight="1" thickBot="1">
      <c r="B7" s="31" t="s">
        <v>4</v>
      </c>
      <c r="C7" s="73">
        <v>21</v>
      </c>
      <c r="D7" s="73">
        <v>19</v>
      </c>
      <c r="E7" s="73">
        <v>40</v>
      </c>
      <c r="F7" s="75">
        <f t="shared" si="0"/>
        <v>0.12422360248447205</v>
      </c>
      <c r="G7" s="76">
        <f>F7+F6+F5+F4+F3</f>
        <v>0.59006211180124224</v>
      </c>
      <c r="H7" s="87">
        <f>SUM(F10:F11)</f>
        <v>0.11180124223602485</v>
      </c>
      <c r="I7" s="160" t="s">
        <v>142</v>
      </c>
      <c r="J7" s="160" t="s">
        <v>35</v>
      </c>
      <c r="K7" s="163" t="s">
        <v>17</v>
      </c>
      <c r="M7" s="7"/>
      <c r="N7" s="99"/>
      <c r="O7" s="100"/>
      <c r="P7" s="100"/>
    </row>
    <row r="8" spans="2:16" ht="15" customHeight="1">
      <c r="B8" s="31" t="s">
        <v>5</v>
      </c>
      <c r="C8" s="73">
        <v>20</v>
      </c>
      <c r="D8" s="73">
        <v>38</v>
      </c>
      <c r="E8" s="73">
        <v>58</v>
      </c>
      <c r="F8" s="75">
        <f t="shared" si="0"/>
        <v>0.18012422360248448</v>
      </c>
      <c r="G8" s="76">
        <f>F8+F7+F6+F5+F4+F3</f>
        <v>0.77018633540372672</v>
      </c>
      <c r="H8" s="88"/>
      <c r="I8" s="159" t="s">
        <v>15</v>
      </c>
      <c r="J8" s="161">
        <v>130</v>
      </c>
      <c r="K8" s="162" t="s">
        <v>303</v>
      </c>
      <c r="M8" s="7"/>
      <c r="N8" s="99"/>
      <c r="O8" s="100"/>
      <c r="P8" s="100"/>
    </row>
    <row r="9" spans="2:16" ht="15" customHeight="1">
      <c r="B9" s="31" t="s">
        <v>6</v>
      </c>
      <c r="C9" s="73">
        <v>19</v>
      </c>
      <c r="D9" s="73">
        <v>18</v>
      </c>
      <c r="E9" s="73">
        <v>37</v>
      </c>
      <c r="F9" s="75">
        <f t="shared" si="0"/>
        <v>0.11490683229813664</v>
      </c>
      <c r="G9" s="76">
        <f>F9+F8+F7+F6+F5+F4+F3</f>
        <v>0.8850931677018633</v>
      </c>
      <c r="I9" s="122" t="s">
        <v>20</v>
      </c>
      <c r="J9" s="92">
        <v>90</v>
      </c>
      <c r="K9" s="121" t="s">
        <v>304</v>
      </c>
      <c r="M9" s="7"/>
      <c r="N9" s="7"/>
      <c r="O9" s="8"/>
      <c r="P9" s="8"/>
    </row>
    <row r="10" spans="2:16" ht="15" customHeight="1">
      <c r="B10" s="31" t="s">
        <v>7</v>
      </c>
      <c r="C10" s="73">
        <v>12</v>
      </c>
      <c r="D10" s="73">
        <v>10</v>
      </c>
      <c r="E10" s="73">
        <v>22</v>
      </c>
      <c r="F10" s="75">
        <f t="shared" si="0"/>
        <v>6.8322981366459631E-2</v>
      </c>
      <c r="G10" s="76">
        <f>F10+F9+F8+F7+F6+F5+F4+F3</f>
        <v>0.95341614906832295</v>
      </c>
      <c r="I10" s="123" t="s">
        <v>14</v>
      </c>
      <c r="J10" s="116">
        <v>56</v>
      </c>
      <c r="K10" s="124" t="s">
        <v>305</v>
      </c>
      <c r="M10" s="7"/>
      <c r="N10" s="7"/>
      <c r="O10" s="8"/>
      <c r="P10" s="8"/>
    </row>
    <row r="11" spans="2:16" ht="15" customHeight="1" thickBot="1">
      <c r="B11" s="71" t="s">
        <v>52</v>
      </c>
      <c r="C11" s="73">
        <v>5</v>
      </c>
      <c r="D11" s="73">
        <v>9</v>
      </c>
      <c r="E11" s="73">
        <v>14</v>
      </c>
      <c r="F11" s="75">
        <f t="shared" si="0"/>
        <v>4.3478260869565216E-2</v>
      </c>
      <c r="G11" s="77">
        <f>F11+F10+F9+F8+F7+F6+F5+F4+F3</f>
        <v>0.99689440993788814</v>
      </c>
      <c r="H11" s="86"/>
      <c r="I11" s="134" t="s">
        <v>221</v>
      </c>
      <c r="J11" s="135">
        <v>15</v>
      </c>
      <c r="K11" s="136" t="s">
        <v>306</v>
      </c>
      <c r="M11" s="7"/>
      <c r="N11" s="7"/>
      <c r="O11" s="8"/>
      <c r="P11" s="8"/>
    </row>
    <row r="12" spans="2:16" ht="15" customHeight="1" thickBot="1">
      <c r="B12" s="61" t="s">
        <v>29</v>
      </c>
      <c r="C12" s="61">
        <v>167</v>
      </c>
      <c r="D12" s="61">
        <v>155</v>
      </c>
      <c r="E12" s="61">
        <v>322</v>
      </c>
      <c r="F12" s="137">
        <v>1</v>
      </c>
      <c r="I12" s="134" t="s">
        <v>8</v>
      </c>
      <c r="J12" s="135">
        <v>14</v>
      </c>
      <c r="K12" s="136" t="s">
        <v>307</v>
      </c>
      <c r="N12" s="7"/>
      <c r="O12" s="8"/>
      <c r="P12" s="8"/>
    </row>
    <row r="13" spans="2:16" ht="15" customHeight="1">
      <c r="B13" s="1"/>
      <c r="D13" s="5"/>
      <c r="E13" s="2"/>
      <c r="F13" s="130"/>
      <c r="G13" s="5"/>
      <c r="I13" s="131" t="s">
        <v>49</v>
      </c>
      <c r="J13" s="132">
        <v>12</v>
      </c>
      <c r="K13" s="133" t="s">
        <v>308</v>
      </c>
      <c r="N13" s="7"/>
      <c r="O13" s="8"/>
      <c r="P13" s="8"/>
    </row>
    <row r="14" spans="2:16" ht="15" customHeight="1" thickBot="1">
      <c r="B14" s="4" t="s">
        <v>288</v>
      </c>
      <c r="E14" s="2"/>
      <c r="F14" s="5"/>
      <c r="G14" s="62"/>
      <c r="I14" s="131" t="s">
        <v>210</v>
      </c>
      <c r="J14" s="132">
        <v>7</v>
      </c>
      <c r="K14" s="133" t="s">
        <v>309</v>
      </c>
      <c r="N14" s="7"/>
      <c r="O14" s="8"/>
      <c r="P14" s="8"/>
    </row>
    <row r="15" spans="2:16" ht="15" customHeight="1" thickBot="1">
      <c r="B15" s="109" t="s">
        <v>55</v>
      </c>
      <c r="C15" s="110" t="s">
        <v>35</v>
      </c>
      <c r="D15" s="111" t="s">
        <v>17</v>
      </c>
      <c r="E15" s="3"/>
      <c r="F15" s="5"/>
      <c r="I15" s="131" t="s">
        <v>103</v>
      </c>
      <c r="J15" s="132">
        <v>4</v>
      </c>
      <c r="K15" s="133" t="s">
        <v>297</v>
      </c>
      <c r="N15" s="7"/>
      <c r="O15" s="8"/>
      <c r="P15" s="8"/>
    </row>
    <row r="16" spans="2:16" ht="15" customHeight="1" thickBot="1">
      <c r="B16" s="144" t="s">
        <v>100</v>
      </c>
      <c r="C16" s="145">
        <v>296</v>
      </c>
      <c r="D16" s="146" t="s">
        <v>284</v>
      </c>
      <c r="F16" s="201" t="s">
        <v>54</v>
      </c>
      <c r="G16" s="202"/>
      <c r="I16" s="182" t="s">
        <v>21</v>
      </c>
      <c r="J16" s="183">
        <v>6</v>
      </c>
      <c r="K16" s="180" t="s">
        <v>310</v>
      </c>
      <c r="N16" s="7"/>
      <c r="O16" s="8"/>
      <c r="P16" s="8"/>
    </row>
    <row r="17" spans="2:15" ht="15" customHeight="1" thickBot="1">
      <c r="B17" s="139" t="s">
        <v>18</v>
      </c>
      <c r="C17" s="138">
        <v>26</v>
      </c>
      <c r="D17" s="140" t="s">
        <v>285</v>
      </c>
      <c r="F17" s="199">
        <v>2.9000000000000001E-2</v>
      </c>
      <c r="G17" s="200"/>
      <c r="I17" s="153" t="s">
        <v>16</v>
      </c>
      <c r="J17" s="152">
        <f>SUM(J8:J16)</f>
        <v>334</v>
      </c>
      <c r="K17" s="181"/>
      <c r="N17" s="7"/>
      <c r="O17"/>
    </row>
    <row r="18" spans="2:15" ht="15.6" customHeight="1" thickBot="1">
      <c r="B18" s="139" t="s">
        <v>19</v>
      </c>
      <c r="C18" s="138">
        <v>10</v>
      </c>
      <c r="D18" s="140" t="s">
        <v>286</v>
      </c>
      <c r="F18" s="201" t="s">
        <v>65</v>
      </c>
      <c r="G18" s="202"/>
      <c r="N18" s="7"/>
      <c r="O18"/>
    </row>
    <row r="19" spans="2:15" ht="16.350000000000001" customHeight="1" thickBot="1">
      <c r="B19" s="141" t="s">
        <v>21</v>
      </c>
      <c r="C19" s="142">
        <v>2</v>
      </c>
      <c r="D19" s="143" t="s">
        <v>287</v>
      </c>
      <c r="F19" s="197">
        <v>25.9</v>
      </c>
      <c r="G19" s="198"/>
      <c r="I19" s="67" t="s">
        <v>83</v>
      </c>
      <c r="J19" s="68"/>
      <c r="K19" s="68"/>
      <c r="O19"/>
    </row>
    <row r="20" spans="2:15" ht="15.75" thickBot="1">
      <c r="B20" s="112" t="s">
        <v>16</v>
      </c>
      <c r="C20" s="113">
        <f>SUM(C16:C19)</f>
        <v>334</v>
      </c>
      <c r="D20" s="114">
        <f>C20/C$20</f>
        <v>1</v>
      </c>
      <c r="F20" s="30" t="s">
        <v>206</v>
      </c>
      <c r="I20" s="190" t="s">
        <v>147</v>
      </c>
      <c r="J20" s="190" t="s">
        <v>35</v>
      </c>
      <c r="K20" s="151" t="s">
        <v>17</v>
      </c>
    </row>
    <row r="21" spans="2:15" ht="15.6" customHeight="1">
      <c r="C21" s="53"/>
      <c r="I21" s="147" t="s">
        <v>148</v>
      </c>
      <c r="J21" s="148">
        <v>195</v>
      </c>
      <c r="K21" s="149">
        <f>J21/C$20</f>
        <v>0.58383233532934131</v>
      </c>
    </row>
    <row r="22" spans="2:15" ht="15.6" customHeight="1" thickBot="1">
      <c r="B22" s="4" t="s">
        <v>282</v>
      </c>
      <c r="I22" s="147" t="s">
        <v>164</v>
      </c>
      <c r="J22" s="148">
        <v>13</v>
      </c>
      <c r="K22" s="149">
        <f t="shared" ref="K22:K34" si="1">J22/C$20</f>
        <v>3.8922155688622756E-2</v>
      </c>
      <c r="O22"/>
    </row>
    <row r="23" spans="2:15" ht="15.75" thickBot="1">
      <c r="B23" s="64" t="s">
        <v>10</v>
      </c>
      <c r="C23" s="72">
        <v>160</v>
      </c>
      <c r="D23" s="66">
        <f>C23/(C23+C24)</f>
        <v>0.48192771084337349</v>
      </c>
      <c r="I23" s="147" t="s">
        <v>170</v>
      </c>
      <c r="J23" s="148">
        <v>11</v>
      </c>
      <c r="K23" s="149">
        <f t="shared" si="1"/>
        <v>3.2934131736526949E-2</v>
      </c>
      <c r="O23"/>
    </row>
    <row r="24" spans="2:15" ht="13.5" customHeight="1" thickBot="1">
      <c r="B24" s="65" t="s">
        <v>9</v>
      </c>
      <c r="C24" s="72">
        <v>172</v>
      </c>
      <c r="D24" s="66">
        <f>C24/(C23+C24)</f>
        <v>0.51807228915662651</v>
      </c>
      <c r="I24" s="147" t="s">
        <v>172</v>
      </c>
      <c r="J24" s="148">
        <v>11</v>
      </c>
      <c r="K24" s="149">
        <f t="shared" si="1"/>
        <v>3.2934131736526949E-2</v>
      </c>
      <c r="O24" s="7"/>
    </row>
    <row r="25" spans="2:15">
      <c r="C25" s="60"/>
      <c r="I25" s="177" t="s">
        <v>171</v>
      </c>
      <c r="J25" s="178">
        <v>4</v>
      </c>
      <c r="K25" s="179">
        <f t="shared" si="1"/>
        <v>1.1976047904191617E-2</v>
      </c>
      <c r="O25"/>
    </row>
    <row r="26" spans="2:15" ht="15.75" thickBot="1">
      <c r="B26" s="4" t="s">
        <v>341</v>
      </c>
      <c r="I26" s="177" t="s">
        <v>162</v>
      </c>
      <c r="J26" s="178">
        <v>3</v>
      </c>
      <c r="K26" s="179">
        <f t="shared" si="1"/>
        <v>8.9820359281437123E-3</v>
      </c>
      <c r="O26"/>
    </row>
    <row r="27" spans="2:15" ht="18">
      <c r="B27" s="174" t="s">
        <v>90</v>
      </c>
      <c r="C27" s="175" t="s">
        <v>35</v>
      </c>
      <c r="D27" s="175" t="s">
        <v>17</v>
      </c>
      <c r="E27" s="176" t="s">
        <v>13</v>
      </c>
      <c r="I27" s="177" t="s">
        <v>149</v>
      </c>
      <c r="J27" s="178">
        <v>3</v>
      </c>
      <c r="K27" s="179">
        <f t="shared" si="1"/>
        <v>8.9820359281437123E-3</v>
      </c>
      <c r="O27" s="7"/>
    </row>
    <row r="28" spans="2:15" ht="18">
      <c r="B28" s="125" t="s">
        <v>133</v>
      </c>
      <c r="C28" s="101">
        <v>15</v>
      </c>
      <c r="D28" s="108" t="s">
        <v>306</v>
      </c>
      <c r="E28" s="126">
        <v>1</v>
      </c>
      <c r="I28" s="177" t="s">
        <v>169</v>
      </c>
      <c r="J28" s="178">
        <v>2</v>
      </c>
      <c r="K28" s="179">
        <f t="shared" si="1"/>
        <v>5.9880239520958087E-3</v>
      </c>
      <c r="O28" s="7"/>
    </row>
    <row r="29" spans="2:15">
      <c r="B29" s="125" t="s">
        <v>194</v>
      </c>
      <c r="C29" s="101">
        <v>14</v>
      </c>
      <c r="D29" s="108" t="s">
        <v>307</v>
      </c>
      <c r="E29" s="126">
        <v>2</v>
      </c>
      <c r="F29" s="96" t="s">
        <v>84</v>
      </c>
      <c r="I29" s="177" t="s">
        <v>163</v>
      </c>
      <c r="J29" s="178">
        <v>1</v>
      </c>
      <c r="K29" s="179">
        <f t="shared" si="1"/>
        <v>2.9940119760479044E-3</v>
      </c>
      <c r="O29"/>
    </row>
    <row r="30" spans="2:15" ht="15.6" customHeight="1">
      <c r="B30" s="125" t="s">
        <v>119</v>
      </c>
      <c r="C30" s="101">
        <v>14</v>
      </c>
      <c r="D30" s="108" t="s">
        <v>307</v>
      </c>
      <c r="E30" s="126">
        <v>3</v>
      </c>
      <c r="F30" s="55"/>
      <c r="I30" s="177" t="s">
        <v>165</v>
      </c>
      <c r="J30" s="178">
        <v>1</v>
      </c>
      <c r="K30" s="179">
        <f t="shared" si="1"/>
        <v>2.9940119760479044E-3</v>
      </c>
      <c r="O30"/>
    </row>
    <row r="31" spans="2:15" ht="15.6" customHeight="1">
      <c r="B31" s="125" t="s">
        <v>129</v>
      </c>
      <c r="C31" s="101">
        <v>13</v>
      </c>
      <c r="D31" s="108" t="s">
        <v>312</v>
      </c>
      <c r="E31" s="126">
        <v>4</v>
      </c>
      <c r="F31" s="55"/>
      <c r="I31" s="177" t="s">
        <v>166</v>
      </c>
      <c r="J31" s="178">
        <v>1</v>
      </c>
      <c r="K31" s="179">
        <f t="shared" si="1"/>
        <v>2.9940119760479044E-3</v>
      </c>
    </row>
    <row r="32" spans="2:15" ht="15.6" customHeight="1">
      <c r="B32" s="125" t="s">
        <v>53</v>
      </c>
      <c r="C32" s="101">
        <v>12</v>
      </c>
      <c r="D32" s="108" t="s">
        <v>308</v>
      </c>
      <c r="E32" s="126">
        <v>5</v>
      </c>
      <c r="F32" s="7"/>
      <c r="I32" s="177" t="s">
        <v>167</v>
      </c>
      <c r="J32" s="178">
        <v>1</v>
      </c>
      <c r="K32" s="179">
        <f t="shared" si="1"/>
        <v>2.9940119760479044E-3</v>
      </c>
    </row>
    <row r="33" spans="1:17" ht="16.350000000000001" customHeight="1">
      <c r="B33" s="125" t="s">
        <v>89</v>
      </c>
      <c r="C33" s="101">
        <v>12</v>
      </c>
      <c r="D33" s="108" t="s">
        <v>308</v>
      </c>
      <c r="E33" s="126">
        <v>6</v>
      </c>
      <c r="F33" s="55"/>
      <c r="G33" s="27"/>
      <c r="I33" s="177" t="s">
        <v>168</v>
      </c>
      <c r="J33" s="178">
        <v>0</v>
      </c>
      <c r="K33" s="179">
        <f t="shared" si="1"/>
        <v>0</v>
      </c>
    </row>
    <row r="34" spans="1:17" ht="15.6" customHeight="1" thickBot="1">
      <c r="A34" s="7"/>
      <c r="B34" s="125" t="s">
        <v>127</v>
      </c>
      <c r="C34" s="101">
        <v>11</v>
      </c>
      <c r="D34" s="108" t="s">
        <v>313</v>
      </c>
      <c r="E34" s="126">
        <v>7</v>
      </c>
      <c r="F34" s="7"/>
      <c r="G34" s="27"/>
      <c r="I34" s="177" t="s">
        <v>173</v>
      </c>
      <c r="J34" s="178">
        <v>0</v>
      </c>
      <c r="K34" s="179">
        <f t="shared" si="1"/>
        <v>0</v>
      </c>
    </row>
    <row r="35" spans="1:17" ht="15.95" customHeight="1" thickBot="1">
      <c r="A35" s="7"/>
      <c r="B35" s="125" t="s">
        <v>88</v>
      </c>
      <c r="C35" s="101">
        <v>10</v>
      </c>
      <c r="D35" s="108" t="s">
        <v>286</v>
      </c>
      <c r="E35" s="126">
        <v>8</v>
      </c>
      <c r="F35" s="62"/>
      <c r="G35" s="27"/>
      <c r="I35" s="150" t="s">
        <v>16</v>
      </c>
      <c r="J35" s="184">
        <f>SUM(J21:J34)</f>
        <v>246</v>
      </c>
      <c r="K35" s="185">
        <f>SUM(K21:K34)</f>
        <v>0.73652694610778435</v>
      </c>
      <c r="O35"/>
    </row>
    <row r="36" spans="1:17" ht="15.6" customHeight="1">
      <c r="B36" s="125" t="s">
        <v>126</v>
      </c>
      <c r="C36" s="101">
        <v>10</v>
      </c>
      <c r="D36" s="108" t="s">
        <v>286</v>
      </c>
      <c r="E36" s="126">
        <v>9</v>
      </c>
      <c r="F36" s="7"/>
      <c r="G36" s="8"/>
      <c r="H36" s="8"/>
      <c r="M36" s="7"/>
      <c r="O36"/>
    </row>
    <row r="37" spans="1:17" ht="16.149999999999999" customHeight="1">
      <c r="B37" s="125" t="s">
        <v>123</v>
      </c>
      <c r="C37" s="101">
        <v>9</v>
      </c>
      <c r="D37" s="108" t="s">
        <v>314</v>
      </c>
      <c r="E37" s="126">
        <v>10</v>
      </c>
      <c r="F37" s="7"/>
      <c r="G37" s="8"/>
      <c r="H37" s="8"/>
      <c r="O37"/>
    </row>
    <row r="38" spans="1:17" ht="18" customHeight="1" thickBot="1">
      <c r="B38" s="125" t="s">
        <v>92</v>
      </c>
      <c r="C38" s="101">
        <v>9</v>
      </c>
      <c r="D38" s="108" t="s">
        <v>314</v>
      </c>
      <c r="E38" s="126">
        <v>11</v>
      </c>
      <c r="F38" s="7"/>
      <c r="G38" s="8"/>
      <c r="H38" s="8"/>
      <c r="I38" s="4" t="s">
        <v>340</v>
      </c>
      <c r="O38"/>
    </row>
    <row r="39" spans="1:17" ht="16.149999999999999" customHeight="1" thickBot="1">
      <c r="B39" s="125" t="s">
        <v>248</v>
      </c>
      <c r="C39" s="101">
        <v>8</v>
      </c>
      <c r="D39" s="108" t="s">
        <v>296</v>
      </c>
      <c r="E39" s="126">
        <v>12</v>
      </c>
      <c r="F39" s="7"/>
      <c r="G39" s="28"/>
      <c r="I39" s="154" t="s">
        <v>99</v>
      </c>
      <c r="J39" s="158" t="s">
        <v>35</v>
      </c>
      <c r="K39" s="156" t="s">
        <v>17</v>
      </c>
      <c r="O39"/>
    </row>
    <row r="40" spans="1:17" ht="16.149999999999999" customHeight="1">
      <c r="B40" s="125" t="s">
        <v>216</v>
      </c>
      <c r="C40" s="101">
        <v>7</v>
      </c>
      <c r="D40" s="108" t="s">
        <v>309</v>
      </c>
      <c r="E40" s="126">
        <v>13</v>
      </c>
      <c r="F40" s="7"/>
      <c r="G40" s="28"/>
      <c r="I40" s="155" t="s">
        <v>39</v>
      </c>
      <c r="J40" s="157">
        <v>214</v>
      </c>
      <c r="K40" s="129" t="s">
        <v>336</v>
      </c>
      <c r="O40"/>
    </row>
    <row r="41" spans="1:17" ht="16.149999999999999" customHeight="1">
      <c r="B41" s="125" t="s">
        <v>93</v>
      </c>
      <c r="C41" s="101">
        <v>7</v>
      </c>
      <c r="D41" s="108" t="s">
        <v>309</v>
      </c>
      <c r="E41" s="126">
        <v>14</v>
      </c>
      <c r="F41" s="7"/>
      <c r="G41" s="28"/>
      <c r="I41" s="93" t="s">
        <v>106</v>
      </c>
      <c r="J41" s="94">
        <v>22</v>
      </c>
      <c r="K41" s="106" t="s">
        <v>291</v>
      </c>
      <c r="O41"/>
    </row>
    <row r="42" spans="1:17" ht="16.149999999999999" customHeight="1">
      <c r="B42" s="125" t="s">
        <v>246</v>
      </c>
      <c r="C42" s="101">
        <v>7</v>
      </c>
      <c r="D42" s="108" t="s">
        <v>309</v>
      </c>
      <c r="E42" s="126">
        <v>15</v>
      </c>
      <c r="F42" s="7"/>
      <c r="G42" s="28"/>
      <c r="I42" s="117" t="s">
        <v>224</v>
      </c>
      <c r="J42" s="118">
        <v>15</v>
      </c>
      <c r="K42" s="119" t="s">
        <v>306</v>
      </c>
    </row>
    <row r="43" spans="1:17" ht="18">
      <c r="B43" s="125" t="s">
        <v>115</v>
      </c>
      <c r="C43" s="101">
        <v>7</v>
      </c>
      <c r="D43" s="108" t="s">
        <v>309</v>
      </c>
      <c r="E43" s="126">
        <v>16</v>
      </c>
      <c r="F43" s="7"/>
      <c r="G43" s="28"/>
      <c r="I43" s="117" t="s">
        <v>217</v>
      </c>
      <c r="J43" s="118">
        <v>15</v>
      </c>
      <c r="K43" s="119" t="s">
        <v>306</v>
      </c>
      <c r="O43"/>
    </row>
    <row r="44" spans="1:17" ht="16.149999999999999" customHeight="1">
      <c r="B44" s="125" t="s">
        <v>85</v>
      </c>
      <c r="C44" s="101">
        <v>7</v>
      </c>
      <c r="D44" s="108" t="s">
        <v>309</v>
      </c>
      <c r="E44" s="126">
        <v>17</v>
      </c>
      <c r="F44" s="7"/>
      <c r="G44" s="28"/>
      <c r="I44" s="117" t="s">
        <v>236</v>
      </c>
      <c r="J44" s="118">
        <v>12</v>
      </c>
      <c r="K44" s="119" t="s">
        <v>308</v>
      </c>
    </row>
    <row r="45" spans="1:17" ht="16.149999999999999" customHeight="1">
      <c r="B45" s="125" t="s">
        <v>86</v>
      </c>
      <c r="C45" s="101">
        <v>7</v>
      </c>
      <c r="D45" s="108" t="s">
        <v>309</v>
      </c>
      <c r="E45" s="126">
        <v>18</v>
      </c>
      <c r="F45" s="7"/>
      <c r="G45" s="28"/>
      <c r="I45" s="69" t="s">
        <v>215</v>
      </c>
      <c r="J45" s="54">
        <v>11</v>
      </c>
      <c r="K45" s="107" t="s">
        <v>313</v>
      </c>
      <c r="O45"/>
    </row>
    <row r="46" spans="1:17" ht="16.149999999999999" customHeight="1">
      <c r="B46" s="125" t="s">
        <v>122</v>
      </c>
      <c r="C46" s="101">
        <v>6</v>
      </c>
      <c r="D46" s="108" t="s">
        <v>310</v>
      </c>
      <c r="E46" s="126">
        <v>19</v>
      </c>
      <c r="F46" s="7"/>
      <c r="G46" s="28"/>
      <c r="I46" s="69" t="s">
        <v>218</v>
      </c>
      <c r="J46" s="54">
        <v>8</v>
      </c>
      <c r="K46" s="107" t="s">
        <v>296</v>
      </c>
      <c r="M46" s="8"/>
      <c r="O46" s="7"/>
      <c r="P46" s="8"/>
      <c r="Q46" s="8"/>
    </row>
    <row r="47" spans="1:17" ht="16.5" customHeight="1">
      <c r="B47" s="125" t="s">
        <v>113</v>
      </c>
      <c r="C47" s="101">
        <v>6</v>
      </c>
      <c r="D47" s="108" t="s">
        <v>310</v>
      </c>
      <c r="E47" s="126">
        <v>20</v>
      </c>
      <c r="F47" s="7"/>
      <c r="G47" s="8"/>
      <c r="I47" s="69" t="s">
        <v>231</v>
      </c>
      <c r="J47" s="54">
        <v>5</v>
      </c>
      <c r="K47" s="107" t="s">
        <v>292</v>
      </c>
      <c r="M47" s="8"/>
      <c r="O47" s="7"/>
      <c r="P47" s="8"/>
      <c r="Q47" s="8"/>
    </row>
    <row r="48" spans="1:17" ht="16.149999999999999" customHeight="1">
      <c r="B48" s="125" t="s">
        <v>270</v>
      </c>
      <c r="C48" s="101">
        <v>6</v>
      </c>
      <c r="D48" s="108" t="s">
        <v>310</v>
      </c>
      <c r="E48" s="126">
        <v>21</v>
      </c>
      <c r="F48" s="7"/>
      <c r="G48" s="8"/>
      <c r="I48" s="69" t="s">
        <v>280</v>
      </c>
      <c r="J48" s="54">
        <v>5</v>
      </c>
      <c r="K48" s="107" t="s">
        <v>292</v>
      </c>
      <c r="M48" s="8"/>
      <c r="O48" s="7"/>
      <c r="P48" s="8"/>
      <c r="Q48" s="8"/>
    </row>
    <row r="49" spans="1:17" ht="16.149999999999999" customHeight="1">
      <c r="B49" s="125" t="s">
        <v>136</v>
      </c>
      <c r="C49" s="101">
        <v>6</v>
      </c>
      <c r="D49" s="108" t="s">
        <v>310</v>
      </c>
      <c r="E49" s="126">
        <v>22</v>
      </c>
      <c r="F49" s="7"/>
      <c r="G49" s="8"/>
      <c r="I49" s="69" t="s">
        <v>212</v>
      </c>
      <c r="J49" s="54">
        <v>3</v>
      </c>
      <c r="K49" s="107" t="s">
        <v>290</v>
      </c>
      <c r="P49" s="8"/>
      <c r="Q49" s="8"/>
    </row>
    <row r="50" spans="1:17" ht="16.149999999999999" customHeight="1">
      <c r="B50" s="125" t="s">
        <v>228</v>
      </c>
      <c r="C50" s="101">
        <v>6</v>
      </c>
      <c r="D50" s="108" t="s">
        <v>310</v>
      </c>
      <c r="E50" s="126">
        <v>23</v>
      </c>
      <c r="F50" s="7"/>
      <c r="G50" s="8"/>
      <c r="I50" s="69" t="s">
        <v>279</v>
      </c>
      <c r="J50" s="54">
        <v>3</v>
      </c>
      <c r="K50" s="107" t="s">
        <v>290</v>
      </c>
      <c r="P50" s="8"/>
      <c r="Q50" s="8"/>
    </row>
    <row r="51" spans="1:17" ht="19.5" customHeight="1">
      <c r="B51" s="125" t="s">
        <v>135</v>
      </c>
      <c r="C51" s="101">
        <v>6</v>
      </c>
      <c r="D51" s="108" t="s">
        <v>310</v>
      </c>
      <c r="E51" s="126">
        <v>24</v>
      </c>
      <c r="I51" s="69" t="s">
        <v>253</v>
      </c>
      <c r="J51" s="54">
        <v>3</v>
      </c>
      <c r="K51" s="107" t="s">
        <v>290</v>
      </c>
      <c r="O51" s="7"/>
      <c r="P51" s="8"/>
      <c r="Q51" s="8"/>
    </row>
    <row r="52" spans="1:17" ht="18">
      <c r="B52" s="127" t="s">
        <v>220</v>
      </c>
      <c r="C52" s="91">
        <v>5</v>
      </c>
      <c r="D52" s="95" t="s">
        <v>292</v>
      </c>
      <c r="E52" s="128">
        <v>25</v>
      </c>
      <c r="I52" s="69" t="s">
        <v>243</v>
      </c>
      <c r="J52" s="54">
        <v>3</v>
      </c>
      <c r="K52" s="107" t="s">
        <v>290</v>
      </c>
      <c r="O52" s="7"/>
      <c r="P52" s="8"/>
      <c r="Q52" s="8"/>
    </row>
    <row r="53" spans="1:17" ht="18">
      <c r="B53" s="127" t="s">
        <v>268</v>
      </c>
      <c r="C53" s="91">
        <v>5</v>
      </c>
      <c r="D53" s="95" t="s">
        <v>292</v>
      </c>
      <c r="E53" s="128">
        <v>26</v>
      </c>
      <c r="F53" s="7"/>
      <c r="G53" s="8"/>
      <c r="I53" s="69" t="s">
        <v>132</v>
      </c>
      <c r="J53" s="54">
        <v>2</v>
      </c>
      <c r="K53" s="107" t="s">
        <v>287</v>
      </c>
      <c r="O53" s="7"/>
      <c r="P53" s="8"/>
      <c r="Q53" s="8"/>
    </row>
    <row r="54" spans="1:17" ht="18">
      <c r="A54" s="90"/>
      <c r="B54" s="127" t="s">
        <v>245</v>
      </c>
      <c r="C54" s="91">
        <v>5</v>
      </c>
      <c r="D54" s="95" t="s">
        <v>292</v>
      </c>
      <c r="E54" s="128">
        <v>27</v>
      </c>
      <c r="F54" s="7"/>
      <c r="G54" s="8"/>
      <c r="I54" s="69" t="s">
        <v>213</v>
      </c>
      <c r="J54" s="54">
        <v>2</v>
      </c>
      <c r="K54" s="107" t="s">
        <v>287</v>
      </c>
      <c r="O54" s="7"/>
      <c r="P54" s="8"/>
      <c r="Q54" s="8"/>
    </row>
    <row r="55" spans="1:17" ht="18">
      <c r="A55" s="90"/>
      <c r="B55" s="127" t="s">
        <v>107</v>
      </c>
      <c r="C55" s="91">
        <v>5</v>
      </c>
      <c r="D55" s="95" t="s">
        <v>292</v>
      </c>
      <c r="E55" s="128">
        <v>28</v>
      </c>
      <c r="F55" s="7"/>
      <c r="G55" s="8"/>
      <c r="I55" s="69" t="s">
        <v>214</v>
      </c>
      <c r="J55" s="54">
        <v>2</v>
      </c>
      <c r="K55" s="107" t="s">
        <v>287</v>
      </c>
      <c r="P55" s="8"/>
      <c r="Q55" s="8"/>
    </row>
    <row r="56" spans="1:17" ht="18">
      <c r="A56" s="90"/>
      <c r="B56" s="127" t="s">
        <v>128</v>
      </c>
      <c r="C56" s="91">
        <v>5</v>
      </c>
      <c r="D56" s="95" t="s">
        <v>292</v>
      </c>
      <c r="E56" s="128">
        <v>29</v>
      </c>
      <c r="F56" s="7"/>
      <c r="G56" s="8"/>
      <c r="I56" s="69" t="s">
        <v>337</v>
      </c>
      <c r="J56" s="54">
        <v>2</v>
      </c>
      <c r="K56" s="107" t="s">
        <v>287</v>
      </c>
      <c r="O56" s="7"/>
      <c r="P56" s="8"/>
      <c r="Q56" s="8"/>
    </row>
    <row r="57" spans="1:17" ht="18">
      <c r="A57" s="90"/>
      <c r="B57" s="127" t="s">
        <v>234</v>
      </c>
      <c r="C57" s="91">
        <v>4</v>
      </c>
      <c r="D57" s="95" t="s">
        <v>297</v>
      </c>
      <c r="E57" s="128">
        <v>30</v>
      </c>
      <c r="F57" s="7"/>
      <c r="G57" s="8"/>
      <c r="I57" s="69" t="s">
        <v>338</v>
      </c>
      <c r="J57" s="54">
        <v>2</v>
      </c>
      <c r="K57" s="107" t="s">
        <v>287</v>
      </c>
      <c r="O57" s="7"/>
      <c r="P57" s="8"/>
      <c r="Q57" s="8"/>
    </row>
    <row r="58" spans="1:17" ht="18">
      <c r="A58" s="90"/>
      <c r="B58" s="127" t="s">
        <v>267</v>
      </c>
      <c r="C58" s="91">
        <v>4</v>
      </c>
      <c r="D58" s="95" t="s">
        <v>297</v>
      </c>
      <c r="E58" s="128">
        <v>31</v>
      </c>
      <c r="F58" s="7"/>
      <c r="G58" s="8"/>
      <c r="I58" s="69" t="s">
        <v>281</v>
      </c>
      <c r="J58" s="54">
        <v>1</v>
      </c>
      <c r="K58" s="107" t="s">
        <v>300</v>
      </c>
      <c r="O58" s="7"/>
      <c r="P58" s="8"/>
      <c r="Q58" s="8"/>
    </row>
    <row r="59" spans="1:17" ht="16.899999999999999" customHeight="1" thickBot="1">
      <c r="A59" s="90"/>
      <c r="B59" s="127" t="s">
        <v>114</v>
      </c>
      <c r="C59" s="91">
        <v>4</v>
      </c>
      <c r="D59" s="95" t="s">
        <v>297</v>
      </c>
      <c r="E59" s="128">
        <v>32</v>
      </c>
      <c r="G59" s="8"/>
      <c r="H59"/>
      <c r="I59" s="69" t="s">
        <v>339</v>
      </c>
      <c r="J59" s="54">
        <v>1</v>
      </c>
      <c r="K59" s="107" t="s">
        <v>300</v>
      </c>
      <c r="O59" s="7"/>
      <c r="P59" s="8"/>
      <c r="Q59" s="8"/>
    </row>
    <row r="60" spans="1:17" ht="18.75" thickBot="1">
      <c r="A60" s="90"/>
      <c r="B60" s="127" t="s">
        <v>227</v>
      </c>
      <c r="C60" s="91">
        <v>4</v>
      </c>
      <c r="D60" s="95" t="s">
        <v>297</v>
      </c>
      <c r="E60" s="128">
        <v>33</v>
      </c>
      <c r="G60" s="8"/>
      <c r="H60"/>
      <c r="I60" s="187" t="s">
        <v>21</v>
      </c>
      <c r="J60" s="188">
        <v>3</v>
      </c>
      <c r="K60" s="189" t="s">
        <v>290</v>
      </c>
      <c r="O60" s="7"/>
      <c r="P60" s="8"/>
      <c r="Q60" s="8"/>
    </row>
    <row r="61" spans="1:17" ht="18">
      <c r="A61" s="90"/>
      <c r="B61" s="127" t="s">
        <v>249</v>
      </c>
      <c r="C61" s="91">
        <v>4</v>
      </c>
      <c r="D61" s="95" t="s">
        <v>297</v>
      </c>
      <c r="E61" s="128">
        <v>34</v>
      </c>
      <c r="G61" s="8"/>
      <c r="H61"/>
      <c r="L61" s="16"/>
      <c r="M61" s="8"/>
      <c r="N61" s="8"/>
      <c r="O61"/>
    </row>
    <row r="62" spans="1:17" ht="18">
      <c r="B62" s="127" t="s">
        <v>91</v>
      </c>
      <c r="C62" s="91">
        <v>4</v>
      </c>
      <c r="D62" s="95" t="s">
        <v>297</v>
      </c>
      <c r="E62" s="128">
        <v>35</v>
      </c>
      <c r="F62" s="81">
        <v>0</v>
      </c>
      <c r="G62" s="8"/>
      <c r="H62"/>
      <c r="P62" s="8"/>
      <c r="Q62" s="8"/>
    </row>
    <row r="63" spans="1:17">
      <c r="B63" s="127" t="s">
        <v>121</v>
      </c>
      <c r="C63" s="91">
        <v>4</v>
      </c>
      <c r="D63" s="95" t="s">
        <v>297</v>
      </c>
      <c r="E63" s="128">
        <v>36</v>
      </c>
      <c r="O63"/>
    </row>
    <row r="64" spans="1:17" ht="18">
      <c r="B64" s="127" t="s">
        <v>116</v>
      </c>
      <c r="C64" s="91">
        <v>4</v>
      </c>
      <c r="D64" s="95" t="s">
        <v>297</v>
      </c>
      <c r="E64" s="128">
        <v>37</v>
      </c>
      <c r="O64" s="7"/>
    </row>
    <row r="65" spans="2:15" ht="18">
      <c r="B65" s="127" t="s">
        <v>226</v>
      </c>
      <c r="C65" s="91">
        <v>3</v>
      </c>
      <c r="D65" s="95" t="s">
        <v>290</v>
      </c>
      <c r="E65" s="128">
        <v>38</v>
      </c>
      <c r="O65" s="7"/>
    </row>
    <row r="66" spans="2:15" ht="18">
      <c r="B66" s="127" t="s">
        <v>125</v>
      </c>
      <c r="C66" s="91">
        <v>3</v>
      </c>
      <c r="D66" s="95" t="s">
        <v>290</v>
      </c>
      <c r="E66" s="128">
        <v>39</v>
      </c>
      <c r="G66" s="8"/>
      <c r="I66" s="63"/>
      <c r="O66" s="7"/>
    </row>
    <row r="67" spans="2:15" ht="18">
      <c r="B67" s="127" t="s">
        <v>269</v>
      </c>
      <c r="C67" s="91">
        <v>3</v>
      </c>
      <c r="D67" s="95" t="s">
        <v>290</v>
      </c>
      <c r="E67" s="128">
        <v>40</v>
      </c>
      <c r="G67" s="8"/>
      <c r="I67" s="63"/>
      <c r="O67"/>
    </row>
    <row r="68" spans="2:15">
      <c r="B68" s="127" t="s">
        <v>240</v>
      </c>
      <c r="C68" s="91">
        <v>3</v>
      </c>
      <c r="D68" s="95" t="s">
        <v>290</v>
      </c>
      <c r="E68" s="128">
        <v>41</v>
      </c>
      <c r="I68" s="63"/>
      <c r="O68"/>
    </row>
    <row r="69" spans="2:15">
      <c r="B69" s="127" t="s">
        <v>94</v>
      </c>
      <c r="C69" s="91">
        <v>3</v>
      </c>
      <c r="D69" s="95" t="s">
        <v>290</v>
      </c>
      <c r="E69" s="128">
        <v>42</v>
      </c>
      <c r="I69" s="63"/>
      <c r="O69"/>
    </row>
    <row r="70" spans="2:15">
      <c r="B70" s="127" t="s">
        <v>118</v>
      </c>
      <c r="C70" s="91">
        <v>3</v>
      </c>
      <c r="D70" s="95" t="s">
        <v>290</v>
      </c>
      <c r="E70" s="128">
        <v>43</v>
      </c>
      <c r="I70" s="63"/>
      <c r="O70"/>
    </row>
    <row r="71" spans="2:15">
      <c r="B71" s="127" t="s">
        <v>144</v>
      </c>
      <c r="C71" s="91">
        <v>3</v>
      </c>
      <c r="D71" s="95" t="s">
        <v>290</v>
      </c>
      <c r="E71" s="128">
        <v>44</v>
      </c>
      <c r="O71"/>
    </row>
    <row r="72" spans="2:15">
      <c r="B72" s="127" t="s">
        <v>315</v>
      </c>
      <c r="C72" s="91">
        <v>2</v>
      </c>
      <c r="D72" s="95" t="s">
        <v>287</v>
      </c>
      <c r="E72" s="128">
        <v>45</v>
      </c>
      <c r="O72"/>
    </row>
    <row r="73" spans="2:15">
      <c r="B73" s="127" t="s">
        <v>120</v>
      </c>
      <c r="C73" s="91">
        <v>2</v>
      </c>
      <c r="D73" s="95" t="s">
        <v>287</v>
      </c>
      <c r="E73" s="128">
        <v>46</v>
      </c>
      <c r="O73"/>
    </row>
    <row r="74" spans="2:15">
      <c r="B74" s="127" t="s">
        <v>211</v>
      </c>
      <c r="C74" s="91">
        <v>2</v>
      </c>
      <c r="D74" s="95" t="s">
        <v>287</v>
      </c>
      <c r="E74" s="128">
        <v>47</v>
      </c>
      <c r="O74"/>
    </row>
    <row r="75" spans="2:15">
      <c r="B75" s="127" t="s">
        <v>143</v>
      </c>
      <c r="C75" s="91">
        <v>2</v>
      </c>
      <c r="D75" s="95" t="s">
        <v>287</v>
      </c>
      <c r="E75" s="128">
        <v>48</v>
      </c>
      <c r="J75" s="16"/>
      <c r="N75" s="16"/>
    </row>
    <row r="76" spans="2:15">
      <c r="B76" s="127" t="s">
        <v>219</v>
      </c>
      <c r="C76" s="91">
        <v>2</v>
      </c>
      <c r="D76" s="95" t="s">
        <v>287</v>
      </c>
      <c r="E76" s="128">
        <v>49</v>
      </c>
      <c r="G76" s="81"/>
      <c r="H76"/>
      <c r="J76" s="16"/>
      <c r="O76"/>
    </row>
    <row r="77" spans="2:15">
      <c r="B77" s="127" t="s">
        <v>223</v>
      </c>
      <c r="C77" s="91">
        <v>2</v>
      </c>
      <c r="D77" s="95" t="s">
        <v>287</v>
      </c>
      <c r="E77" s="128">
        <v>50</v>
      </c>
      <c r="I77" s="16"/>
      <c r="J77" s="16"/>
    </row>
    <row r="78" spans="2:15">
      <c r="B78" s="127" t="s">
        <v>239</v>
      </c>
      <c r="C78" s="91">
        <v>2</v>
      </c>
      <c r="D78" s="95" t="s">
        <v>287</v>
      </c>
      <c r="E78" s="128">
        <v>51</v>
      </c>
    </row>
    <row r="79" spans="2:15">
      <c r="B79" s="127" t="s">
        <v>316</v>
      </c>
      <c r="C79" s="91">
        <v>2</v>
      </c>
      <c r="D79" s="186" t="s">
        <v>287</v>
      </c>
      <c r="E79" s="128">
        <v>52</v>
      </c>
      <c r="H79"/>
      <c r="J79" s="16"/>
      <c r="O79"/>
    </row>
    <row r="80" spans="2:15">
      <c r="B80" s="127" t="s">
        <v>131</v>
      </c>
      <c r="C80" s="91">
        <v>2</v>
      </c>
      <c r="D80" s="186" t="s">
        <v>287</v>
      </c>
      <c r="E80" s="128">
        <v>53</v>
      </c>
      <c r="H80"/>
      <c r="J80" s="16"/>
      <c r="O80"/>
    </row>
    <row r="81" spans="1:15">
      <c r="B81" s="127" t="s">
        <v>124</v>
      </c>
      <c r="C81" s="91">
        <v>2</v>
      </c>
      <c r="D81" s="186" t="s">
        <v>287</v>
      </c>
      <c r="E81" s="128">
        <v>54</v>
      </c>
      <c r="H81"/>
      <c r="J81" s="16"/>
      <c r="O81"/>
    </row>
    <row r="82" spans="1:15">
      <c r="A82" s="191"/>
      <c r="B82" s="127" t="s">
        <v>229</v>
      </c>
      <c r="C82" s="91">
        <v>2</v>
      </c>
      <c r="D82" s="186" t="s">
        <v>287</v>
      </c>
      <c r="E82" s="128">
        <v>55</v>
      </c>
      <c r="H82"/>
      <c r="J82" s="16"/>
      <c r="O82"/>
    </row>
    <row r="83" spans="1:15">
      <c r="B83" s="127" t="s">
        <v>105</v>
      </c>
      <c r="C83" s="91">
        <v>1</v>
      </c>
      <c r="D83" s="186" t="s">
        <v>300</v>
      </c>
      <c r="E83" s="128">
        <v>56</v>
      </c>
      <c r="H83"/>
      <c r="J83" s="16"/>
      <c r="O83"/>
    </row>
    <row r="84" spans="1:15">
      <c r="B84" s="127" t="s">
        <v>271</v>
      </c>
      <c r="C84" s="91">
        <v>1</v>
      </c>
      <c r="D84" s="186" t="s">
        <v>300</v>
      </c>
      <c r="E84" s="128">
        <v>57</v>
      </c>
      <c r="H84"/>
      <c r="J84" s="16"/>
      <c r="O84"/>
    </row>
    <row r="85" spans="1:15">
      <c r="B85" s="127" t="s">
        <v>272</v>
      </c>
      <c r="C85" s="91">
        <v>1</v>
      </c>
      <c r="D85" s="186" t="s">
        <v>300</v>
      </c>
      <c r="E85" s="128">
        <v>58</v>
      </c>
      <c r="H85"/>
      <c r="J85" s="16"/>
      <c r="O85"/>
    </row>
    <row r="86" spans="1:15">
      <c r="B86" s="127" t="s">
        <v>222</v>
      </c>
      <c r="C86" s="91">
        <v>1</v>
      </c>
      <c r="D86" s="186" t="s">
        <v>300</v>
      </c>
      <c r="E86" s="128">
        <v>59</v>
      </c>
      <c r="H86"/>
      <c r="J86" s="16"/>
      <c r="O86"/>
    </row>
    <row r="87" spans="1:15">
      <c r="B87" s="127" t="s">
        <v>232</v>
      </c>
      <c r="C87" s="91">
        <v>1</v>
      </c>
      <c r="D87" s="186" t="s">
        <v>300</v>
      </c>
      <c r="E87" s="128">
        <v>60</v>
      </c>
      <c r="H87"/>
      <c r="O87"/>
    </row>
    <row r="88" spans="1:15">
      <c r="B88" s="127" t="s">
        <v>317</v>
      </c>
      <c r="C88" s="91">
        <v>1</v>
      </c>
      <c r="D88" s="186" t="s">
        <v>300</v>
      </c>
      <c r="E88" s="128">
        <v>61</v>
      </c>
      <c r="H88"/>
      <c r="O88"/>
    </row>
    <row r="89" spans="1:15">
      <c r="B89" s="127" t="s">
        <v>273</v>
      </c>
      <c r="C89" s="91">
        <v>1</v>
      </c>
      <c r="D89" s="186" t="s">
        <v>300</v>
      </c>
      <c r="E89" s="128">
        <v>62</v>
      </c>
      <c r="H89"/>
      <c r="K89" s="16"/>
      <c r="O89"/>
    </row>
    <row r="90" spans="1:15">
      <c r="B90" s="127" t="s">
        <v>318</v>
      </c>
      <c r="C90" s="91">
        <v>1</v>
      </c>
      <c r="D90" s="186" t="s">
        <v>300</v>
      </c>
      <c r="E90" s="128">
        <v>63</v>
      </c>
      <c r="H90"/>
      <c r="O90"/>
    </row>
    <row r="91" spans="1:15">
      <c r="B91" s="127" t="s">
        <v>238</v>
      </c>
      <c r="C91" s="91">
        <v>1</v>
      </c>
      <c r="D91" s="186" t="s">
        <v>300</v>
      </c>
      <c r="E91" s="128">
        <v>64</v>
      </c>
      <c r="F91" s="115"/>
      <c r="H91"/>
      <c r="M91" s="16"/>
      <c r="O91"/>
    </row>
    <row r="92" spans="1:15">
      <c r="B92" s="127" t="s">
        <v>112</v>
      </c>
      <c r="C92" s="91">
        <v>1</v>
      </c>
      <c r="D92" s="186" t="s">
        <v>300</v>
      </c>
      <c r="E92" s="128">
        <v>65</v>
      </c>
      <c r="G92" s="63"/>
      <c r="H92" s="115"/>
    </row>
    <row r="93" spans="1:15">
      <c r="B93" s="127" t="s">
        <v>247</v>
      </c>
      <c r="C93" s="91">
        <v>1</v>
      </c>
      <c r="D93" s="186" t="s">
        <v>300</v>
      </c>
      <c r="E93" s="128">
        <v>66</v>
      </c>
      <c r="G93" s="63"/>
      <c r="H93" s="115"/>
      <c r="K93" s="16"/>
    </row>
    <row r="94" spans="1:15">
      <c r="B94" s="127" t="s">
        <v>319</v>
      </c>
      <c r="C94" s="91">
        <v>1</v>
      </c>
      <c r="D94" s="186" t="s">
        <v>300</v>
      </c>
      <c r="E94" s="128">
        <v>67</v>
      </c>
      <c r="K94" s="16"/>
    </row>
    <row r="95" spans="1:15">
      <c r="B95" s="127" t="s">
        <v>320</v>
      </c>
      <c r="C95" s="91">
        <v>1</v>
      </c>
      <c r="D95" s="186" t="s">
        <v>300</v>
      </c>
      <c r="E95" s="128">
        <v>68</v>
      </c>
      <c r="K95" s="16"/>
    </row>
    <row r="96" spans="1:15">
      <c r="B96" s="127" t="s">
        <v>342</v>
      </c>
      <c r="C96" s="91">
        <v>6</v>
      </c>
      <c r="D96" s="186"/>
      <c r="E96" s="128"/>
      <c r="H96"/>
      <c r="K96" s="16"/>
      <c r="O96"/>
    </row>
    <row r="97" spans="2:15" ht="15.75" thickBot="1">
      <c r="B97" s="205" t="s">
        <v>343</v>
      </c>
      <c r="C97" s="206">
        <v>334</v>
      </c>
      <c r="D97" s="207"/>
      <c r="E97" s="208"/>
      <c r="H97"/>
      <c r="K97" s="16"/>
      <c r="O97"/>
    </row>
    <row r="98" spans="2:15">
      <c r="D98" s="81"/>
      <c r="H98"/>
      <c r="O98"/>
    </row>
    <row r="99" spans="2:15">
      <c r="D99" s="81"/>
      <c r="H99"/>
      <c r="O99"/>
    </row>
    <row r="100" spans="2:15">
      <c r="D100" s="81"/>
      <c r="H100"/>
      <c r="O100"/>
    </row>
    <row r="101" spans="2:15">
      <c r="G101" s="81"/>
      <c r="H101"/>
      <c r="N101" s="16"/>
      <c r="O101"/>
    </row>
    <row r="102" spans="2:15">
      <c r="H102"/>
      <c r="O102"/>
    </row>
  </sheetData>
  <sortState ref="I21:K34">
    <sortCondition descending="1" ref="J21:J34"/>
  </sortState>
  <mergeCells count="6">
    <mergeCell ref="I2:J2"/>
    <mergeCell ref="I1:J1"/>
    <mergeCell ref="F19:G19"/>
    <mergeCell ref="F17:G17"/>
    <mergeCell ref="F16:G16"/>
    <mergeCell ref="F18:G18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0"/>
  <sheetViews>
    <sheetView topLeftCell="A11" zoomScale="70" zoomScaleNormal="70" workbookViewId="0">
      <selection activeCell="I2" sqref="I2"/>
    </sheetView>
  </sheetViews>
  <sheetFormatPr baseColWidth="10" defaultRowHeight="15"/>
  <cols>
    <col min="1" max="1" width="13.42578125" customWidth="1"/>
    <col min="2" max="2" width="33" customWidth="1"/>
    <col min="3" max="3" width="16.42578125" customWidth="1"/>
    <col min="4" max="4" width="21.7109375" customWidth="1"/>
    <col min="5" max="5" width="29.42578125" customWidth="1"/>
    <col min="6" max="6" width="12.7109375" customWidth="1"/>
    <col min="7" max="7" width="9.85546875" customWidth="1"/>
    <col min="8" max="8" width="23.28515625" customWidth="1"/>
    <col min="9" max="9" width="25.28515625" customWidth="1"/>
    <col min="10" max="10" width="26.7109375" customWidth="1"/>
    <col min="12" max="12" width="23.42578125" customWidth="1"/>
    <col min="13" max="13" width="22.85546875" customWidth="1"/>
    <col min="33" max="33" width="38.42578125" customWidth="1"/>
  </cols>
  <sheetData>
    <row r="1" spans="1:23" ht="42" customHeight="1" thickBot="1">
      <c r="A1" s="19"/>
      <c r="B1" s="4" t="s">
        <v>69</v>
      </c>
      <c r="C1" s="14" t="s">
        <v>50</v>
      </c>
      <c r="D1" s="14" t="s">
        <v>47</v>
      </c>
      <c r="H1" s="203" t="s">
        <v>48</v>
      </c>
      <c r="I1" s="203"/>
      <c r="J1" s="204"/>
      <c r="N1" s="15"/>
    </row>
    <row r="2" spans="1:23" ht="33.6" customHeight="1">
      <c r="B2" s="47">
        <f>'20210505'!I3</f>
        <v>44321</v>
      </c>
      <c r="C2" s="46" t="s">
        <v>22</v>
      </c>
      <c r="D2" s="35" t="s">
        <v>23</v>
      </c>
      <c r="E2" s="35" t="s">
        <v>24</v>
      </c>
      <c r="F2" s="8"/>
      <c r="H2" s="170" t="s">
        <v>66</v>
      </c>
      <c r="I2" s="171">
        <v>289</v>
      </c>
      <c r="N2" s="15"/>
      <c r="O2" s="15"/>
    </row>
    <row r="3" spans="1:23" ht="29.1" customHeight="1" thickBot="1">
      <c r="B3" s="36" t="s">
        <v>25</v>
      </c>
      <c r="C3" s="56">
        <v>2661</v>
      </c>
      <c r="D3" s="56">
        <v>243</v>
      </c>
      <c r="E3" s="59">
        <f>D3/C3</f>
        <v>9.1319052987598653E-2</v>
      </c>
      <c r="F3" s="8"/>
      <c r="G3" s="8"/>
      <c r="H3" s="172" t="s">
        <v>67</v>
      </c>
      <c r="I3" s="173">
        <v>0</v>
      </c>
      <c r="N3" s="15"/>
      <c r="O3" s="15"/>
    </row>
    <row r="4" spans="1:23" ht="28.9" customHeight="1">
      <c r="B4" s="37" t="s">
        <v>26</v>
      </c>
      <c r="C4" s="57">
        <v>973</v>
      </c>
      <c r="D4" s="57">
        <v>91</v>
      </c>
      <c r="E4" s="38">
        <f>D4/C4</f>
        <v>9.3525179856115109E-2</v>
      </c>
      <c r="G4" s="8"/>
      <c r="I4" s="15"/>
      <c r="N4" s="15"/>
      <c r="O4" s="15"/>
    </row>
    <row r="5" spans="1:23" ht="23.25" customHeight="1">
      <c r="B5" s="39" t="s">
        <v>27</v>
      </c>
      <c r="C5" s="58">
        <f>SUM(C3:C4)</f>
        <v>3634</v>
      </c>
      <c r="D5" s="58">
        <f>SUM(D3:D4)</f>
        <v>334</v>
      </c>
      <c r="E5" s="40">
        <f>D5/C5</f>
        <v>9.1909741331865719E-2</v>
      </c>
      <c r="H5" s="20"/>
      <c r="I5" s="15"/>
      <c r="O5" s="15"/>
    </row>
    <row r="6" spans="1:23" ht="18">
      <c r="H6" s="21"/>
      <c r="I6" s="15"/>
    </row>
    <row r="7" spans="1:23">
      <c r="B7" s="4"/>
      <c r="E7" s="13" t="s">
        <v>51</v>
      </c>
      <c r="F7" s="13"/>
    </row>
    <row r="8" spans="1:23" ht="25.15" customHeight="1">
      <c r="B8" s="25" t="str">
        <f>'20210505'!B16</f>
        <v>Zaragoza</v>
      </c>
      <c r="C8" s="26">
        <f>'20210505'!C16</f>
        <v>296</v>
      </c>
      <c r="E8" s="97" t="s">
        <v>42</v>
      </c>
      <c r="F8" s="82">
        <v>983</v>
      </c>
      <c r="H8" s="4" t="s">
        <v>78</v>
      </c>
    </row>
    <row r="9" spans="1:23" ht="25.15" customHeight="1">
      <c r="B9" s="23" t="str">
        <f>'20210505'!B17</f>
        <v>Huesca</v>
      </c>
      <c r="C9" s="24">
        <f>'20210505'!C17</f>
        <v>26</v>
      </c>
      <c r="E9" s="98" t="s">
        <v>28</v>
      </c>
      <c r="F9" s="83">
        <v>1902</v>
      </c>
      <c r="H9" s="53" t="s">
        <v>73</v>
      </c>
      <c r="M9" s="15"/>
    </row>
    <row r="10" spans="1:23" ht="25.15" customHeight="1">
      <c r="B10" s="25" t="str">
        <f>'20210505'!B18</f>
        <v>Teruel</v>
      </c>
      <c r="C10" s="26">
        <f>'20210505'!C18</f>
        <v>10</v>
      </c>
      <c r="E10" s="97" t="s">
        <v>43</v>
      </c>
      <c r="F10" s="82">
        <v>168</v>
      </c>
      <c r="H10" s="42" t="s">
        <v>81</v>
      </c>
      <c r="M10" s="15"/>
    </row>
    <row r="11" spans="1:23" ht="25.15" customHeight="1">
      <c r="B11" s="23" t="str">
        <f>'20210505'!B19</f>
        <v>Desconocido</v>
      </c>
      <c r="C11" s="24">
        <f>'20210505'!C19</f>
        <v>2</v>
      </c>
      <c r="E11" s="98" t="s">
        <v>44</v>
      </c>
      <c r="F11" s="83">
        <v>17</v>
      </c>
      <c r="H11" s="42" t="s">
        <v>82</v>
      </c>
    </row>
    <row r="12" spans="1:23" ht="30" customHeight="1">
      <c r="B12" s="25" t="str">
        <f>'20210505'!B20</f>
        <v>TOTAL</v>
      </c>
      <c r="C12" s="26">
        <f>'20210505'!C20</f>
        <v>334</v>
      </c>
      <c r="E12" s="29" t="s">
        <v>57</v>
      </c>
      <c r="F12" s="84">
        <f>SUM(F8:F11)</f>
        <v>3070</v>
      </c>
      <c r="H12" s="42" t="s">
        <v>95</v>
      </c>
      <c r="M12" s="15"/>
      <c r="T12" s="70"/>
      <c r="U12" s="70"/>
      <c r="V12" s="70"/>
      <c r="W12" s="70"/>
    </row>
    <row r="13" spans="1:23">
      <c r="H13" s="42" t="s">
        <v>74</v>
      </c>
      <c r="M13" s="15"/>
    </row>
    <row r="14" spans="1:23">
      <c r="H14" s="48" t="s">
        <v>80</v>
      </c>
    </row>
    <row r="15" spans="1:23" ht="18.75" customHeight="1">
      <c r="B15" s="4" t="s">
        <v>70</v>
      </c>
      <c r="H15" s="48" t="s">
        <v>75</v>
      </c>
    </row>
    <row r="16" spans="1:23" ht="18.75">
      <c r="B16" s="49" t="s">
        <v>63</v>
      </c>
      <c r="C16" s="22" t="s">
        <v>58</v>
      </c>
      <c r="D16" s="49" t="s">
        <v>64</v>
      </c>
      <c r="E16" s="45" t="s">
        <v>61</v>
      </c>
      <c r="F16" s="85"/>
      <c r="H16" s="42" t="s">
        <v>96</v>
      </c>
    </row>
    <row r="17" spans="2:12">
      <c r="B17" s="50" t="s">
        <v>56</v>
      </c>
      <c r="C17" s="89">
        <v>0.1096</v>
      </c>
      <c r="D17" s="80">
        <f>C17-E17</f>
        <v>0</v>
      </c>
      <c r="E17" s="89">
        <v>0.1096</v>
      </c>
      <c r="F17" s="85"/>
      <c r="H17" s="43" t="s">
        <v>79</v>
      </c>
    </row>
    <row r="18" spans="2:12">
      <c r="B18" s="51" t="s">
        <v>30</v>
      </c>
      <c r="C18" s="120">
        <f>'20210505'!G6</f>
        <v>0.46583850931677018</v>
      </c>
      <c r="D18" s="80">
        <f>C18-E18</f>
        <v>3.3705545327850472E-2</v>
      </c>
      <c r="E18" s="79">
        <v>0.4321329639889197</v>
      </c>
      <c r="F18" s="85"/>
      <c r="H18" s="48" t="s">
        <v>97</v>
      </c>
    </row>
    <row r="19" spans="2:12">
      <c r="B19" s="50" t="s">
        <v>31</v>
      </c>
      <c r="C19" s="89">
        <f>'20210505'!G7</f>
        <v>0.59006211180124224</v>
      </c>
      <c r="D19" s="80">
        <f>C19-E19</f>
        <v>2.7735241995148097E-2</v>
      </c>
      <c r="E19" s="78">
        <v>0.56232686980609414</v>
      </c>
      <c r="F19" s="85"/>
      <c r="H19" s="42" t="s">
        <v>76</v>
      </c>
      <c r="I19" s="33"/>
    </row>
    <row r="20" spans="2:12">
      <c r="B20" s="51" t="s">
        <v>32</v>
      </c>
      <c r="C20" s="120">
        <f>'20210505'!F10+'20210505'!F11</f>
        <v>0.11180124223602485</v>
      </c>
      <c r="D20" s="80">
        <f>C20-E20</f>
        <v>9.3081674437810735E-3</v>
      </c>
      <c r="E20" s="79">
        <v>0.10249307479224377</v>
      </c>
      <c r="F20" s="85"/>
      <c r="H20" s="42" t="s">
        <v>102</v>
      </c>
    </row>
    <row r="21" spans="2:12" ht="16.5" customHeight="1">
      <c r="B21" s="50" t="s">
        <v>33</v>
      </c>
      <c r="C21" s="89">
        <f>'20210505'!F11</f>
        <v>4.3478260869565216E-2</v>
      </c>
      <c r="D21" s="80">
        <f>C21-E21</f>
        <v>7.4671805371552408E-3</v>
      </c>
      <c r="E21" s="78">
        <v>3.6011080332409975E-2</v>
      </c>
      <c r="H21" s="42" t="s">
        <v>98</v>
      </c>
    </row>
    <row r="23" spans="2:12" ht="39" customHeight="1">
      <c r="B23" s="9"/>
      <c r="H23" s="43" t="s">
        <v>62</v>
      </c>
      <c r="I23" s="33"/>
    </row>
    <row r="24" spans="2:12" ht="15.6" customHeight="1" thickBot="1">
      <c r="B24" s="10" t="s">
        <v>34</v>
      </c>
      <c r="C24" s="11" t="s">
        <v>35</v>
      </c>
      <c r="D24" s="11" t="s">
        <v>17</v>
      </c>
      <c r="E24" s="12" t="s">
        <v>41</v>
      </c>
      <c r="H24" s="44" t="s">
        <v>60</v>
      </c>
    </row>
    <row r="25" spans="2:12" ht="15.6" customHeight="1">
      <c r="B25" s="99" t="s">
        <v>36</v>
      </c>
      <c r="C25" s="100">
        <v>86</v>
      </c>
      <c r="D25" s="100" t="s">
        <v>289</v>
      </c>
      <c r="E25" s="192">
        <f>C25/(C25+C26+C27+C28+C29+C30)</f>
        <v>0.63235294117647056</v>
      </c>
      <c r="H25" s="44"/>
    </row>
    <row r="26" spans="2:12" ht="18.75" customHeight="1">
      <c r="B26" s="7" t="s">
        <v>254</v>
      </c>
      <c r="C26" s="8">
        <v>2</v>
      </c>
      <c r="D26" s="28" t="s">
        <v>287</v>
      </c>
      <c r="E26" s="74"/>
      <c r="H26" s="41"/>
      <c r="I26" s="34"/>
    </row>
    <row r="27" spans="2:12" ht="15.6" customHeight="1">
      <c r="B27" s="7" t="s">
        <v>255</v>
      </c>
      <c r="C27" s="8">
        <v>3</v>
      </c>
      <c r="D27" s="8" t="s">
        <v>290</v>
      </c>
      <c r="H27" s="52" t="s">
        <v>68</v>
      </c>
    </row>
    <row r="28" spans="2:12" ht="18">
      <c r="B28" s="7" t="s">
        <v>101</v>
      </c>
      <c r="C28" s="8">
        <v>22</v>
      </c>
      <c r="D28" s="8" t="s">
        <v>291</v>
      </c>
      <c r="E28" s="62"/>
      <c r="H28" s="4" t="s">
        <v>77</v>
      </c>
    </row>
    <row r="29" spans="2:12" ht="18">
      <c r="B29" s="7" t="s">
        <v>225</v>
      </c>
      <c r="C29" s="8">
        <v>5</v>
      </c>
      <c r="D29" s="8" t="s">
        <v>292</v>
      </c>
    </row>
    <row r="30" spans="2:12" ht="18">
      <c r="B30" s="7" t="s">
        <v>104</v>
      </c>
      <c r="C30" s="8">
        <v>18</v>
      </c>
      <c r="D30" s="8" t="s">
        <v>293</v>
      </c>
    </row>
    <row r="31" spans="2:12" ht="18">
      <c r="B31" s="7" t="s">
        <v>21</v>
      </c>
      <c r="C31" s="8">
        <v>198</v>
      </c>
      <c r="D31" s="8" t="s">
        <v>294</v>
      </c>
    </row>
    <row r="32" spans="2:12" ht="18.75" thickBot="1">
      <c r="B32" s="7"/>
      <c r="C32" s="8"/>
      <c r="D32" s="8"/>
      <c r="H32" s="10"/>
      <c r="I32" s="11"/>
      <c r="J32" s="11"/>
      <c r="K32" s="11"/>
      <c r="L32" s="11"/>
    </row>
    <row r="33" spans="2:15" ht="18">
      <c r="B33" s="7"/>
      <c r="C33" s="8"/>
      <c r="D33" s="8"/>
      <c r="H33" s="7"/>
      <c r="I33" s="8"/>
      <c r="J33" s="8"/>
      <c r="K33" s="8"/>
      <c r="L33" s="8"/>
    </row>
    <row r="34" spans="2:15" ht="18">
      <c r="D34" s="8"/>
      <c r="H34" s="7"/>
      <c r="I34" s="8"/>
      <c r="J34" s="8"/>
      <c r="K34" s="8"/>
      <c r="L34" s="8"/>
    </row>
    <row r="35" spans="2:15" ht="18.75" thickBot="1">
      <c r="B35" s="10" t="s">
        <v>37</v>
      </c>
      <c r="C35" s="11" t="s">
        <v>35</v>
      </c>
      <c r="D35" s="11" t="s">
        <v>17</v>
      </c>
      <c r="H35" s="7"/>
      <c r="I35" s="8"/>
      <c r="J35" s="8"/>
      <c r="K35" s="8"/>
      <c r="L35" s="8"/>
    </row>
    <row r="36" spans="2:15" ht="18">
      <c r="B36" s="7" t="s">
        <v>38</v>
      </c>
      <c r="C36" s="8">
        <v>192</v>
      </c>
      <c r="D36" s="8" t="s">
        <v>295</v>
      </c>
      <c r="E36" s="12" t="s">
        <v>40</v>
      </c>
      <c r="F36" s="6" t="s">
        <v>59</v>
      </c>
      <c r="H36" s="7"/>
      <c r="I36" s="8"/>
      <c r="J36" s="8"/>
      <c r="K36" s="8"/>
      <c r="L36" s="8"/>
    </row>
    <row r="37" spans="2:15" ht="18">
      <c r="B37" s="7" t="s">
        <v>258</v>
      </c>
      <c r="C37" s="8">
        <v>10</v>
      </c>
      <c r="D37" s="8" t="s">
        <v>286</v>
      </c>
      <c r="E37" s="17">
        <f>C36*100/SUM(C36:C52)</f>
        <v>80</v>
      </c>
      <c r="H37" s="7"/>
      <c r="I37" s="8"/>
      <c r="J37" s="8"/>
      <c r="K37" s="8"/>
      <c r="L37" s="8"/>
      <c r="M37" s="99"/>
      <c r="N37" s="100"/>
      <c r="O37" s="100"/>
    </row>
    <row r="38" spans="2:15" ht="16.149999999999999" customHeight="1">
      <c r="B38" s="7" t="s">
        <v>257</v>
      </c>
      <c r="C38" s="8">
        <v>8</v>
      </c>
      <c r="D38" s="8" t="s">
        <v>296</v>
      </c>
      <c r="H38" s="7"/>
      <c r="I38" s="8"/>
      <c r="J38" s="8"/>
      <c r="K38" s="8"/>
      <c r="L38" s="8"/>
      <c r="M38" s="99"/>
      <c r="N38" s="100"/>
      <c r="O38" s="100"/>
    </row>
    <row r="39" spans="2:15" ht="18">
      <c r="B39" s="7" t="s">
        <v>244</v>
      </c>
      <c r="C39" s="8">
        <v>4</v>
      </c>
      <c r="D39" s="8" t="s">
        <v>297</v>
      </c>
      <c r="H39" s="7"/>
      <c r="I39" s="8"/>
      <c r="J39" s="8"/>
      <c r="K39" s="8"/>
      <c r="L39" s="8"/>
      <c r="M39" s="7"/>
      <c r="N39" s="8"/>
      <c r="O39" s="8"/>
    </row>
    <row r="40" spans="2:15" ht="18">
      <c r="B40" s="7" t="s">
        <v>264</v>
      </c>
      <c r="C40" s="8">
        <v>4</v>
      </c>
      <c r="D40" s="8" t="s">
        <v>297</v>
      </c>
      <c r="H40" s="7"/>
      <c r="I40" s="8"/>
      <c r="J40" s="8"/>
      <c r="K40" s="8"/>
      <c r="L40" s="8"/>
      <c r="M40" s="7"/>
      <c r="N40" s="8"/>
      <c r="O40" s="8"/>
    </row>
    <row r="41" spans="2:15" ht="18">
      <c r="B41" s="7" t="s">
        <v>256</v>
      </c>
      <c r="C41" s="8">
        <v>3</v>
      </c>
      <c r="D41" s="8" t="s">
        <v>290</v>
      </c>
      <c r="H41" s="7"/>
      <c r="I41" s="8"/>
      <c r="J41" s="8"/>
      <c r="K41" s="8"/>
      <c r="L41" s="8"/>
      <c r="M41" s="7"/>
      <c r="N41" s="8"/>
      <c r="O41" s="8"/>
    </row>
    <row r="42" spans="2:15" ht="18">
      <c r="B42" s="7" t="s">
        <v>260</v>
      </c>
      <c r="C42" s="8">
        <v>3</v>
      </c>
      <c r="D42" s="8" t="s">
        <v>290</v>
      </c>
      <c r="H42" s="7"/>
      <c r="I42" s="8"/>
      <c r="J42" s="8"/>
      <c r="K42" s="8"/>
      <c r="L42" s="8"/>
      <c r="M42" s="7"/>
      <c r="N42" s="8"/>
      <c r="O42" s="8"/>
    </row>
    <row r="43" spans="2:15" ht="18" customHeight="1">
      <c r="B43" s="7" t="s">
        <v>298</v>
      </c>
      <c r="C43" s="8">
        <v>3</v>
      </c>
      <c r="D43" s="8" t="s">
        <v>290</v>
      </c>
      <c r="M43" s="7"/>
      <c r="N43" s="8"/>
      <c r="O43" s="8"/>
    </row>
    <row r="44" spans="2:15" ht="18">
      <c r="B44" s="7" t="s">
        <v>259</v>
      </c>
      <c r="C44" s="8">
        <v>3</v>
      </c>
      <c r="D44" s="8" t="s">
        <v>290</v>
      </c>
      <c r="M44" s="7"/>
      <c r="N44" s="8"/>
      <c r="O44" s="8"/>
    </row>
    <row r="45" spans="2:15" ht="16.149999999999999" customHeight="1">
      <c r="B45" s="7" t="s">
        <v>299</v>
      </c>
      <c r="C45" s="8">
        <v>2</v>
      </c>
      <c r="D45" s="8" t="s">
        <v>287</v>
      </c>
      <c r="M45" s="7"/>
      <c r="N45" s="8"/>
      <c r="O45" s="8"/>
    </row>
    <row r="46" spans="2:15" ht="18">
      <c r="B46" s="7" t="s">
        <v>266</v>
      </c>
      <c r="C46" s="8">
        <v>2</v>
      </c>
      <c r="D46" s="8" t="s">
        <v>287</v>
      </c>
      <c r="G46" s="7"/>
      <c r="M46" s="7"/>
      <c r="N46" s="8"/>
      <c r="O46" s="8"/>
    </row>
    <row r="47" spans="2:15" ht="18">
      <c r="B47" s="7" t="s">
        <v>262</v>
      </c>
      <c r="C47" s="8">
        <v>1</v>
      </c>
      <c r="D47" s="8" t="s">
        <v>300</v>
      </c>
      <c r="E47" s="7"/>
      <c r="M47" s="7"/>
      <c r="N47" s="8"/>
      <c r="O47" s="8"/>
    </row>
    <row r="48" spans="2:15" ht="18">
      <c r="B48" s="7" t="s">
        <v>263</v>
      </c>
      <c r="C48" s="8">
        <v>1</v>
      </c>
      <c r="D48" s="8" t="s">
        <v>300</v>
      </c>
      <c r="M48" s="7"/>
      <c r="N48" s="8"/>
      <c r="O48" s="8"/>
    </row>
    <row r="49" spans="2:15" ht="18" customHeight="1">
      <c r="B49" s="7" t="s">
        <v>301</v>
      </c>
      <c r="C49" s="8">
        <v>1</v>
      </c>
      <c r="D49" s="8" t="s">
        <v>300</v>
      </c>
      <c r="M49" s="7"/>
      <c r="N49" s="8"/>
      <c r="O49" s="8"/>
    </row>
    <row r="50" spans="2:15" ht="18">
      <c r="B50" s="7" t="s">
        <v>237</v>
      </c>
      <c r="C50" s="8">
        <v>1</v>
      </c>
      <c r="D50" s="8" t="s">
        <v>300</v>
      </c>
      <c r="M50" s="7"/>
      <c r="N50" s="8"/>
      <c r="O50" s="8"/>
    </row>
    <row r="51" spans="2:15" ht="18">
      <c r="B51" s="7" t="s">
        <v>261</v>
      </c>
      <c r="C51" s="8">
        <v>1</v>
      </c>
      <c r="D51" s="8" t="s">
        <v>300</v>
      </c>
      <c r="M51" s="7"/>
      <c r="N51" s="8"/>
      <c r="O51" s="8"/>
    </row>
    <row r="52" spans="2:15" ht="18">
      <c r="B52" s="7" t="s">
        <v>265</v>
      </c>
      <c r="C52" s="8">
        <v>1</v>
      </c>
      <c r="D52" s="8" t="s">
        <v>300</v>
      </c>
      <c r="J52" s="7"/>
      <c r="K52" s="8"/>
      <c r="L52" s="8"/>
    </row>
    <row r="53" spans="2:15" ht="18">
      <c r="B53" s="7" t="s">
        <v>21</v>
      </c>
      <c r="C53" s="8">
        <v>94</v>
      </c>
      <c r="D53" s="8" t="s">
        <v>302</v>
      </c>
      <c r="J53" s="7"/>
      <c r="K53" s="8"/>
      <c r="L53" s="8"/>
    </row>
    <row r="54" spans="2:15" ht="18">
      <c r="B54" s="7"/>
      <c r="C54" s="8"/>
      <c r="D54" s="8"/>
      <c r="J54" s="7"/>
      <c r="K54" s="8"/>
      <c r="L54" s="8"/>
    </row>
    <row r="55" spans="2:15" ht="18">
      <c r="B55" s="7"/>
      <c r="C55" s="8"/>
      <c r="D55" s="8"/>
      <c r="J55" s="7"/>
      <c r="K55" s="8"/>
      <c r="L55" s="8"/>
    </row>
    <row r="56" spans="2:15" ht="18">
      <c r="B56" s="7"/>
      <c r="C56" s="8"/>
      <c r="D56" s="8"/>
      <c r="J56" s="7"/>
      <c r="K56" s="8"/>
      <c r="L56" s="8"/>
    </row>
    <row r="57" spans="2:15" ht="18">
      <c r="B57" s="7"/>
      <c r="C57" s="8"/>
      <c r="D57" s="8"/>
      <c r="J57" s="7"/>
      <c r="K57" s="8"/>
      <c r="L57" s="8"/>
    </row>
    <row r="58" spans="2:15" ht="18">
      <c r="B58" s="7"/>
      <c r="C58" s="8"/>
      <c r="D58" s="8"/>
      <c r="M58" s="7"/>
      <c r="N58" s="8"/>
      <c r="O58" s="8"/>
    </row>
    <row r="59" spans="2:15" ht="18">
      <c r="B59" s="7"/>
      <c r="C59" s="8"/>
      <c r="D59" s="8"/>
      <c r="M59" s="7"/>
      <c r="N59" s="8"/>
      <c r="O59" s="8"/>
    </row>
    <row r="60" spans="2:15" ht="18">
      <c r="B60" s="7"/>
      <c r="C60" s="8"/>
      <c r="D60" s="8"/>
    </row>
  </sheetData>
  <mergeCells count="1">
    <mergeCell ref="H1:J1"/>
  </mergeCells>
  <conditionalFormatting sqref="D17:D21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3"/>
  <sheetViews>
    <sheetView topLeftCell="G70" zoomScale="85" zoomScaleNormal="85" workbookViewId="0">
      <selection activeCell="M88" sqref="M88:N102"/>
    </sheetView>
  </sheetViews>
  <sheetFormatPr baseColWidth="10" defaultRowHeight="15"/>
  <cols>
    <col min="1" max="1" width="35.140625" customWidth="1"/>
    <col min="2" max="2" width="25.140625" customWidth="1"/>
    <col min="7" max="7" width="49.140625" customWidth="1"/>
  </cols>
  <sheetData>
    <row r="1" spans="1:3" ht="18.75" thickBot="1">
      <c r="A1" s="10" t="s">
        <v>147</v>
      </c>
      <c r="B1" s="11" t="s">
        <v>35</v>
      </c>
      <c r="C1" s="11" t="s">
        <v>17</v>
      </c>
    </row>
    <row r="2" spans="1:3" ht="18">
      <c r="A2" s="7" t="s">
        <v>148</v>
      </c>
      <c r="B2" s="8">
        <v>195</v>
      </c>
      <c r="C2" s="8" t="s">
        <v>321</v>
      </c>
    </row>
    <row r="3" spans="1:3" ht="32.25" customHeight="1">
      <c r="A3" s="7" t="s">
        <v>155</v>
      </c>
      <c r="B3" s="8">
        <v>13</v>
      </c>
      <c r="C3" s="8" t="s">
        <v>312</v>
      </c>
    </row>
    <row r="4" spans="1:3" ht="18">
      <c r="A4" s="7" t="s">
        <v>152</v>
      </c>
      <c r="B4" s="8">
        <v>11</v>
      </c>
      <c r="C4" s="8" t="s">
        <v>313</v>
      </c>
    </row>
    <row r="5" spans="1:3" ht="32.25" customHeight="1">
      <c r="A5" s="7" t="s">
        <v>157</v>
      </c>
      <c r="B5" s="8">
        <v>11</v>
      </c>
      <c r="C5" s="8" t="s">
        <v>313</v>
      </c>
    </row>
    <row r="6" spans="1:3" ht="18">
      <c r="A6" s="7" t="s">
        <v>194</v>
      </c>
      <c r="B6" s="8">
        <v>8</v>
      </c>
      <c r="C6" s="8" t="s">
        <v>296</v>
      </c>
    </row>
    <row r="7" spans="1:3" ht="18">
      <c r="A7" s="7" t="s">
        <v>123</v>
      </c>
      <c r="B7" s="8">
        <v>8</v>
      </c>
      <c r="C7" s="8" t="s">
        <v>296</v>
      </c>
    </row>
    <row r="8" spans="1:3" ht="18">
      <c r="A8" s="7" t="s">
        <v>241</v>
      </c>
      <c r="B8" s="8">
        <v>6</v>
      </c>
      <c r="C8" s="8" t="s">
        <v>310</v>
      </c>
    </row>
    <row r="9" spans="1:3" ht="18">
      <c r="A9" s="7" t="s">
        <v>235</v>
      </c>
      <c r="B9" s="8">
        <v>6</v>
      </c>
      <c r="C9" s="8" t="s">
        <v>310</v>
      </c>
    </row>
    <row r="10" spans="1:3" ht="18">
      <c r="A10" s="7" t="s">
        <v>136</v>
      </c>
      <c r="B10" s="8">
        <v>5</v>
      </c>
      <c r="C10" s="8" t="s">
        <v>292</v>
      </c>
    </row>
    <row r="11" spans="1:3" ht="18">
      <c r="A11" s="7" t="s">
        <v>278</v>
      </c>
      <c r="B11" s="8">
        <v>5</v>
      </c>
      <c r="C11" s="8" t="s">
        <v>292</v>
      </c>
    </row>
    <row r="12" spans="1:3" ht="18">
      <c r="A12" s="7" t="s">
        <v>230</v>
      </c>
      <c r="B12" s="8">
        <v>4</v>
      </c>
      <c r="C12" s="8" t="s">
        <v>297</v>
      </c>
    </row>
    <row r="13" spans="1:3" ht="18">
      <c r="A13" s="7" t="s">
        <v>233</v>
      </c>
      <c r="B13" s="8">
        <v>3</v>
      </c>
      <c r="C13" s="8" t="s">
        <v>290</v>
      </c>
    </row>
    <row r="14" spans="1:3" ht="18">
      <c r="A14" s="7" t="s">
        <v>276</v>
      </c>
      <c r="B14" s="8">
        <v>3</v>
      </c>
      <c r="C14" s="8" t="s">
        <v>290</v>
      </c>
    </row>
    <row r="15" spans="1:3" ht="18">
      <c r="A15" s="7" t="s">
        <v>322</v>
      </c>
      <c r="B15" s="8">
        <v>3</v>
      </c>
      <c r="C15" s="8" t="s">
        <v>290</v>
      </c>
    </row>
    <row r="16" spans="1:3" ht="18">
      <c r="A16" s="7" t="s">
        <v>154</v>
      </c>
      <c r="B16" s="8">
        <v>3</v>
      </c>
      <c r="C16" s="8" t="s">
        <v>290</v>
      </c>
    </row>
    <row r="17" spans="1:3" ht="18">
      <c r="A17" s="7" t="s">
        <v>198</v>
      </c>
      <c r="B17" s="8">
        <v>3</v>
      </c>
      <c r="C17" s="8" t="s">
        <v>290</v>
      </c>
    </row>
    <row r="18" spans="1:3" ht="18">
      <c r="A18" s="7" t="s">
        <v>199</v>
      </c>
      <c r="B18" s="8">
        <v>3</v>
      </c>
      <c r="C18" s="8" t="s">
        <v>290</v>
      </c>
    </row>
    <row r="19" spans="1:3" ht="18">
      <c r="A19" s="7" t="s">
        <v>149</v>
      </c>
      <c r="B19" s="8">
        <v>3</v>
      </c>
      <c r="C19" s="8" t="s">
        <v>290</v>
      </c>
    </row>
    <row r="20" spans="1:3" ht="18">
      <c r="A20" s="7" t="s">
        <v>159</v>
      </c>
      <c r="B20" s="8">
        <v>3</v>
      </c>
      <c r="C20" s="8" t="s">
        <v>290</v>
      </c>
    </row>
    <row r="21" spans="1:3" ht="18">
      <c r="A21" s="7" t="s">
        <v>275</v>
      </c>
      <c r="B21" s="8">
        <v>2</v>
      </c>
      <c r="C21" s="8" t="s">
        <v>287</v>
      </c>
    </row>
    <row r="22" spans="1:3" ht="18">
      <c r="A22" s="7" t="s">
        <v>250</v>
      </c>
      <c r="B22" s="8">
        <v>2</v>
      </c>
      <c r="C22" s="8" t="s">
        <v>287</v>
      </c>
    </row>
    <row r="23" spans="1:3" ht="18">
      <c r="A23" s="7" t="s">
        <v>242</v>
      </c>
      <c r="B23" s="8">
        <v>2</v>
      </c>
      <c r="C23" s="8" t="s">
        <v>287</v>
      </c>
    </row>
    <row r="24" spans="1:3" ht="18">
      <c r="A24" s="7" t="s">
        <v>161</v>
      </c>
      <c r="B24" s="8">
        <v>2</v>
      </c>
      <c r="C24" s="8" t="s">
        <v>287</v>
      </c>
    </row>
    <row r="25" spans="1:3" ht="18">
      <c r="A25" s="7" t="s">
        <v>252</v>
      </c>
      <c r="B25" s="8">
        <v>2</v>
      </c>
      <c r="C25" s="8" t="s">
        <v>287</v>
      </c>
    </row>
    <row r="26" spans="1:3" ht="18">
      <c r="A26" s="7" t="s">
        <v>144</v>
      </c>
      <c r="B26" s="8">
        <v>2</v>
      </c>
      <c r="C26" s="8" t="s">
        <v>287</v>
      </c>
    </row>
    <row r="27" spans="1:3" ht="18">
      <c r="A27" s="7" t="s">
        <v>180</v>
      </c>
      <c r="B27" s="8">
        <v>1</v>
      </c>
      <c r="C27" s="8" t="s">
        <v>300</v>
      </c>
    </row>
    <row r="28" spans="1:3" ht="18">
      <c r="A28" s="7" t="s">
        <v>323</v>
      </c>
      <c r="B28" s="8">
        <v>1</v>
      </c>
      <c r="C28" s="8" t="s">
        <v>300</v>
      </c>
    </row>
    <row r="29" spans="1:3" ht="18">
      <c r="A29" s="7" t="s">
        <v>271</v>
      </c>
      <c r="B29" s="8">
        <v>1</v>
      </c>
      <c r="C29" s="8" t="s">
        <v>300</v>
      </c>
    </row>
    <row r="30" spans="1:3" ht="18">
      <c r="A30" s="7" t="s">
        <v>324</v>
      </c>
      <c r="B30" s="8">
        <v>1</v>
      </c>
      <c r="C30" s="8" t="s">
        <v>300</v>
      </c>
    </row>
    <row r="31" spans="1:3" ht="18">
      <c r="A31" s="7" t="s">
        <v>272</v>
      </c>
      <c r="B31" s="8">
        <v>1</v>
      </c>
      <c r="C31" s="8" t="s">
        <v>300</v>
      </c>
    </row>
    <row r="32" spans="1:3" ht="18">
      <c r="A32" s="7" t="s">
        <v>151</v>
      </c>
      <c r="B32" s="8">
        <v>1</v>
      </c>
      <c r="C32" s="8" t="s">
        <v>300</v>
      </c>
    </row>
    <row r="33" spans="1:3" ht="18">
      <c r="A33" s="7" t="s">
        <v>277</v>
      </c>
      <c r="B33" s="8">
        <v>1</v>
      </c>
      <c r="C33" s="8" t="s">
        <v>300</v>
      </c>
    </row>
    <row r="34" spans="1:3" ht="18">
      <c r="A34" s="7" t="s">
        <v>325</v>
      </c>
      <c r="B34" s="8">
        <v>1</v>
      </c>
      <c r="C34" s="8" t="s">
        <v>300</v>
      </c>
    </row>
    <row r="35" spans="1:3" ht="18">
      <c r="A35" s="7" t="s">
        <v>326</v>
      </c>
      <c r="B35" s="8">
        <v>1</v>
      </c>
      <c r="C35" s="8" t="s">
        <v>300</v>
      </c>
    </row>
    <row r="36" spans="1:3" ht="18.75" customHeight="1">
      <c r="A36" s="7" t="s">
        <v>274</v>
      </c>
      <c r="B36" s="8">
        <v>1</v>
      </c>
      <c r="C36" s="8" t="s">
        <v>300</v>
      </c>
    </row>
    <row r="37" spans="1:3" ht="18.75" customHeight="1">
      <c r="A37" s="7" t="s">
        <v>156</v>
      </c>
      <c r="B37" s="8">
        <v>1</v>
      </c>
      <c r="C37" s="8" t="s">
        <v>300</v>
      </c>
    </row>
    <row r="38" spans="1:3" ht="18.75" customHeight="1">
      <c r="A38" s="7" t="s">
        <v>273</v>
      </c>
      <c r="B38" s="8">
        <v>1</v>
      </c>
      <c r="C38" s="8" t="s">
        <v>300</v>
      </c>
    </row>
    <row r="39" spans="1:3" ht="18.75" customHeight="1">
      <c r="A39" s="7" t="s">
        <v>327</v>
      </c>
      <c r="B39" s="8">
        <v>1</v>
      </c>
      <c r="C39" s="8" t="s">
        <v>300</v>
      </c>
    </row>
    <row r="40" spans="1:3" ht="18.75" customHeight="1">
      <c r="A40" s="7" t="s">
        <v>153</v>
      </c>
      <c r="B40" s="8">
        <v>1</v>
      </c>
      <c r="C40" s="8" t="s">
        <v>300</v>
      </c>
    </row>
    <row r="41" spans="1:3" ht="18.75" customHeight="1">
      <c r="A41" s="7" t="s">
        <v>185</v>
      </c>
      <c r="B41" s="8">
        <v>1</v>
      </c>
      <c r="C41" s="8" t="s">
        <v>300</v>
      </c>
    </row>
    <row r="42" spans="1:3" ht="18.75" customHeight="1">
      <c r="A42" s="7" t="s">
        <v>251</v>
      </c>
      <c r="B42" s="8">
        <v>1</v>
      </c>
      <c r="C42" s="8" t="s">
        <v>300</v>
      </c>
    </row>
    <row r="43" spans="1:3" ht="18.75" customHeight="1">
      <c r="A43" s="7" t="s">
        <v>328</v>
      </c>
      <c r="B43" s="8">
        <v>1</v>
      </c>
      <c r="C43" s="8" t="s">
        <v>300</v>
      </c>
    </row>
    <row r="44" spans="1:3" ht="18.75" customHeight="1">
      <c r="A44" s="7" t="s">
        <v>329</v>
      </c>
      <c r="B44" s="8">
        <v>1</v>
      </c>
      <c r="C44" s="8" t="s">
        <v>300</v>
      </c>
    </row>
    <row r="45" spans="1:3" ht="18.75" customHeight="1">
      <c r="A45" s="7" t="s">
        <v>330</v>
      </c>
      <c r="B45" s="8">
        <v>1</v>
      </c>
      <c r="C45" s="8" t="s">
        <v>300</v>
      </c>
    </row>
    <row r="46" spans="1:3" ht="18.75" customHeight="1">
      <c r="A46" s="7" t="s">
        <v>331</v>
      </c>
      <c r="B46" s="8">
        <v>1</v>
      </c>
      <c r="C46" s="8" t="s">
        <v>300</v>
      </c>
    </row>
    <row r="47" spans="1:3" ht="18.75" customHeight="1">
      <c r="A47" s="7" t="s">
        <v>332</v>
      </c>
      <c r="B47" s="8">
        <v>1</v>
      </c>
      <c r="C47" s="8" t="s">
        <v>300</v>
      </c>
    </row>
    <row r="48" spans="1:3" ht="18.75" customHeight="1">
      <c r="A48" s="7" t="s">
        <v>333</v>
      </c>
      <c r="B48" s="8">
        <v>1</v>
      </c>
      <c r="C48" s="8" t="s">
        <v>300</v>
      </c>
    </row>
    <row r="49" spans="1:3" ht="18.75" customHeight="1">
      <c r="A49" s="7" t="s">
        <v>334</v>
      </c>
      <c r="B49" s="8">
        <v>1</v>
      </c>
      <c r="C49" s="8" t="s">
        <v>300</v>
      </c>
    </row>
    <row r="50" spans="1:3" ht="18.75" customHeight="1">
      <c r="A50" s="7" t="s">
        <v>335</v>
      </c>
      <c r="B50" s="8">
        <v>1</v>
      </c>
      <c r="C50" s="8" t="s">
        <v>300</v>
      </c>
    </row>
    <row r="51" spans="1:3" ht="18.75" customHeight="1">
      <c r="A51" s="7" t="s">
        <v>21</v>
      </c>
      <c r="B51" s="8">
        <v>2</v>
      </c>
      <c r="C51" s="8" t="s">
        <v>287</v>
      </c>
    </row>
    <row r="52" spans="1:3" ht="18.75" customHeight="1">
      <c r="A52" s="7"/>
      <c r="B52" s="8"/>
      <c r="C52" s="8"/>
    </row>
    <row r="53" spans="1:3" ht="18.75" customHeight="1">
      <c r="A53" s="7"/>
      <c r="B53" s="8"/>
      <c r="C53" s="8"/>
    </row>
    <row r="54" spans="1:3" ht="18.75" customHeight="1">
      <c r="A54" s="7"/>
      <c r="B54" s="8"/>
      <c r="C54" s="8"/>
    </row>
    <row r="55" spans="1:3" ht="18.75" customHeight="1">
      <c r="A55" s="7"/>
      <c r="B55" s="8"/>
      <c r="C55" s="8"/>
    </row>
    <row r="56" spans="1:3" ht="18.75" customHeight="1">
      <c r="A56" s="7"/>
      <c r="B56" s="8"/>
      <c r="C56" s="8"/>
    </row>
    <row r="57" spans="1:3" ht="18.75" customHeight="1">
      <c r="A57" s="7"/>
      <c r="B57" s="8"/>
      <c r="C57" s="8"/>
    </row>
    <row r="58" spans="1:3" ht="18.75" customHeight="1">
      <c r="A58" s="7"/>
      <c r="B58" s="8"/>
      <c r="C58" s="8"/>
    </row>
    <row r="59" spans="1:3" ht="18.75" customHeight="1">
      <c r="A59" s="7"/>
      <c r="B59" s="8"/>
      <c r="C59" s="8"/>
    </row>
    <row r="60" spans="1:3" ht="18.75" customHeight="1">
      <c r="A60" s="7"/>
      <c r="B60" s="8"/>
      <c r="C60" s="8"/>
    </row>
    <row r="61" spans="1:3" ht="18.75" customHeight="1">
      <c r="A61" s="7"/>
      <c r="B61" s="8"/>
      <c r="C61" s="8"/>
    </row>
    <row r="62" spans="1:3" ht="18.75" customHeight="1">
      <c r="A62" s="7"/>
      <c r="B62" s="8"/>
      <c r="C62" s="8"/>
    </row>
    <row r="63" spans="1:3" ht="18.75" customHeight="1">
      <c r="A63" s="7"/>
      <c r="B63" s="8"/>
      <c r="C63" s="8"/>
    </row>
    <row r="64" spans="1:3" ht="18.75" customHeight="1">
      <c r="A64" s="7"/>
      <c r="B64" s="8"/>
      <c r="C64" s="8"/>
    </row>
    <row r="65" spans="1:3" ht="18.75" customHeight="1">
      <c r="A65" s="7"/>
      <c r="B65" s="8"/>
      <c r="C65" s="8"/>
    </row>
    <row r="66" spans="1:3" ht="18.75" customHeight="1">
      <c r="A66" s="7"/>
      <c r="B66" s="8"/>
      <c r="C66" s="8"/>
    </row>
    <row r="67" spans="1:3" ht="18.75" customHeight="1">
      <c r="A67" s="7"/>
      <c r="B67" s="8"/>
      <c r="C67" s="8"/>
    </row>
    <row r="68" spans="1:3" ht="18.75" customHeight="1">
      <c r="A68" s="7"/>
      <c r="B68" s="8"/>
      <c r="C68" s="8"/>
    </row>
    <row r="69" spans="1:3" ht="18.75" customHeight="1">
      <c r="A69" s="7"/>
      <c r="B69" s="8"/>
      <c r="C69" s="8"/>
    </row>
    <row r="70" spans="1:3" ht="18.75" customHeight="1">
      <c r="A70" s="7"/>
      <c r="B70" s="8"/>
      <c r="C70" s="8"/>
    </row>
    <row r="71" spans="1:3" ht="18.75" customHeight="1">
      <c r="A71" s="7"/>
      <c r="B71" s="8"/>
      <c r="C71" s="8"/>
    </row>
    <row r="72" spans="1:3" ht="18.75" customHeight="1">
      <c r="A72" s="7"/>
      <c r="B72" s="8"/>
      <c r="C72" s="8"/>
    </row>
    <row r="73" spans="1:3" ht="18.75" customHeight="1">
      <c r="A73" s="7"/>
      <c r="B73" s="8"/>
      <c r="C73" s="8"/>
    </row>
    <row r="74" spans="1:3" ht="18.75" customHeight="1">
      <c r="A74" s="7"/>
      <c r="B74" s="8"/>
      <c r="C74" s="8"/>
    </row>
    <row r="75" spans="1:3" ht="18.75" customHeight="1">
      <c r="A75" s="7"/>
      <c r="B75" s="8"/>
      <c r="C75" s="8"/>
    </row>
    <row r="76" spans="1:3" ht="18.75" customHeight="1">
      <c r="A76" s="7"/>
      <c r="B76" s="8"/>
      <c r="C76" s="8"/>
    </row>
    <row r="77" spans="1:3" ht="18.75" customHeight="1">
      <c r="A77" s="7"/>
      <c r="B77" s="8"/>
      <c r="C77" s="8"/>
    </row>
    <row r="78" spans="1:3" ht="18.75" customHeight="1">
      <c r="A78" s="7"/>
      <c r="B78" s="8"/>
      <c r="C78" s="8"/>
    </row>
    <row r="79" spans="1:3" ht="18">
      <c r="A79" s="7"/>
      <c r="B79" s="8"/>
      <c r="C79" s="8"/>
    </row>
    <row r="80" spans="1:3" ht="18">
      <c r="A80" s="7"/>
      <c r="B80" s="8"/>
      <c r="C80" s="8"/>
    </row>
    <row r="81" spans="1:14" ht="18">
      <c r="A81" s="7"/>
      <c r="B81" s="8"/>
      <c r="C81" s="8"/>
      <c r="G81" s="102"/>
    </row>
    <row r="82" spans="1:14" ht="18">
      <c r="A82" s="7"/>
      <c r="B82" s="8"/>
      <c r="C82" s="8"/>
    </row>
    <row r="88" spans="1:14">
      <c r="A88" s="103" t="s">
        <v>71</v>
      </c>
      <c r="B88" t="str">
        <f>CONCATENATE(A88,"**")</f>
        <v>Zaragoza **</v>
      </c>
      <c r="C88">
        <f>VLOOKUP($B88,$A$2:$C$79,2,FALSE)</f>
        <v>195</v>
      </c>
      <c r="G88" s="103" t="s">
        <v>71</v>
      </c>
      <c r="H88" t="s">
        <v>148</v>
      </c>
      <c r="I88">
        <v>195</v>
      </c>
      <c r="M88" s="103" t="s">
        <v>148</v>
      </c>
      <c r="N88">
        <v>195</v>
      </c>
    </row>
    <row r="89" spans="1:14">
      <c r="A89" s="103" t="s">
        <v>124</v>
      </c>
      <c r="B89" t="str">
        <f t="shared" ref="B89:B101" si="0">CONCATENATE(A89,"**")</f>
        <v>Utebo**</v>
      </c>
      <c r="C89">
        <f t="shared" ref="C89:C101" si="1">VLOOKUP(B89,$A$2:$C$79,2,FALSE)</f>
        <v>3</v>
      </c>
      <c r="G89" s="103" t="s">
        <v>124</v>
      </c>
      <c r="H89" t="s">
        <v>162</v>
      </c>
      <c r="I89">
        <v>3</v>
      </c>
      <c r="M89" s="103" t="s">
        <v>162</v>
      </c>
      <c r="N89">
        <v>3</v>
      </c>
    </row>
    <row r="90" spans="1:14">
      <c r="A90" s="103" t="s">
        <v>140</v>
      </c>
      <c r="B90" t="str">
        <f t="shared" si="0"/>
        <v>Monzón**</v>
      </c>
      <c r="C90">
        <f t="shared" si="1"/>
        <v>1</v>
      </c>
      <c r="G90" s="103" t="s">
        <v>140</v>
      </c>
      <c r="H90" t="s">
        <v>163</v>
      </c>
      <c r="I90">
        <v>1</v>
      </c>
      <c r="M90" s="103" t="s">
        <v>163</v>
      </c>
      <c r="N90">
        <v>1</v>
      </c>
    </row>
    <row r="91" spans="1:14">
      <c r="A91" s="103" t="s">
        <v>138</v>
      </c>
      <c r="B91" t="str">
        <f t="shared" si="0"/>
        <v>Calatayud**</v>
      </c>
      <c r="C91">
        <f t="shared" si="1"/>
        <v>13</v>
      </c>
      <c r="G91" s="103" t="s">
        <v>138</v>
      </c>
      <c r="H91" t="s">
        <v>164</v>
      </c>
      <c r="I91">
        <v>13</v>
      </c>
      <c r="M91" s="103" t="s">
        <v>164</v>
      </c>
      <c r="N91">
        <v>13</v>
      </c>
    </row>
    <row r="92" spans="1:14">
      <c r="A92" s="103" t="s">
        <v>18</v>
      </c>
      <c r="B92" t="str">
        <f t="shared" si="0"/>
        <v>Huesca**</v>
      </c>
      <c r="C92">
        <f t="shared" si="1"/>
        <v>1</v>
      </c>
      <c r="G92" s="103" t="s">
        <v>18</v>
      </c>
      <c r="H92" t="s">
        <v>165</v>
      </c>
      <c r="I92">
        <v>1</v>
      </c>
      <c r="M92" s="103" t="s">
        <v>165</v>
      </c>
      <c r="N92">
        <v>1</v>
      </c>
    </row>
    <row r="93" spans="1:14">
      <c r="A93" s="103" t="s">
        <v>137</v>
      </c>
      <c r="B93" t="str">
        <f t="shared" si="0"/>
        <v>Cuarte de Huerva**</v>
      </c>
      <c r="C93">
        <f t="shared" si="1"/>
        <v>1</v>
      </c>
      <c r="G93" s="103" t="s">
        <v>137</v>
      </c>
      <c r="H93" t="s">
        <v>166</v>
      </c>
      <c r="I93">
        <v>1</v>
      </c>
      <c r="M93" s="103" t="s">
        <v>166</v>
      </c>
      <c r="N93">
        <v>1</v>
      </c>
    </row>
    <row r="94" spans="1:14">
      <c r="A94" s="103" t="s">
        <v>105</v>
      </c>
      <c r="B94" t="str">
        <f t="shared" si="0"/>
        <v>Alcañiz**</v>
      </c>
      <c r="C94">
        <f t="shared" si="1"/>
        <v>1</v>
      </c>
      <c r="G94" s="103" t="s">
        <v>105</v>
      </c>
      <c r="H94" t="s">
        <v>167</v>
      </c>
      <c r="I94">
        <v>1</v>
      </c>
      <c r="M94" s="103" t="s">
        <v>167</v>
      </c>
      <c r="N94">
        <v>1</v>
      </c>
    </row>
    <row r="95" spans="1:14">
      <c r="A95" s="103" t="s">
        <v>109</v>
      </c>
      <c r="B95" t="str">
        <f t="shared" si="0"/>
        <v>Barbastro**</v>
      </c>
      <c r="C95" t="e">
        <f t="shared" si="1"/>
        <v>#N/A</v>
      </c>
      <c r="G95" s="103" t="s">
        <v>109</v>
      </c>
      <c r="H95" t="s">
        <v>168</v>
      </c>
      <c r="I95">
        <v>0</v>
      </c>
      <c r="M95" s="103" t="s">
        <v>168</v>
      </c>
      <c r="N95">
        <v>0</v>
      </c>
    </row>
    <row r="96" spans="1:14">
      <c r="A96" s="103" t="s">
        <v>72</v>
      </c>
      <c r="B96" t="str">
        <f t="shared" si="0"/>
        <v>Tarazona **</v>
      </c>
      <c r="C96">
        <f t="shared" si="1"/>
        <v>3</v>
      </c>
      <c r="G96" s="103" t="s">
        <v>72</v>
      </c>
      <c r="H96" t="s">
        <v>149</v>
      </c>
      <c r="I96">
        <v>3</v>
      </c>
      <c r="M96" s="103" t="s">
        <v>149</v>
      </c>
      <c r="N96">
        <v>3</v>
      </c>
    </row>
    <row r="97" spans="1:14">
      <c r="A97" s="103" t="s">
        <v>19</v>
      </c>
      <c r="B97" t="str">
        <f t="shared" si="0"/>
        <v>Teruel**</v>
      </c>
      <c r="C97">
        <f t="shared" si="1"/>
        <v>2</v>
      </c>
      <c r="G97" s="103" t="s">
        <v>19</v>
      </c>
      <c r="H97" t="s">
        <v>169</v>
      </c>
      <c r="I97">
        <v>2</v>
      </c>
      <c r="M97" s="103" t="s">
        <v>169</v>
      </c>
      <c r="N97">
        <v>2</v>
      </c>
    </row>
    <row r="98" spans="1:14">
      <c r="A98" s="103" t="s">
        <v>127</v>
      </c>
      <c r="B98" t="str">
        <f t="shared" si="0"/>
        <v>Jaca**</v>
      </c>
      <c r="C98">
        <f t="shared" si="1"/>
        <v>11</v>
      </c>
      <c r="G98" s="103" t="s">
        <v>127</v>
      </c>
      <c r="H98" t="s">
        <v>170</v>
      </c>
      <c r="I98">
        <v>11</v>
      </c>
      <c r="M98" s="103" t="s">
        <v>170</v>
      </c>
      <c r="N98">
        <v>11</v>
      </c>
    </row>
    <row r="99" spans="1:14">
      <c r="A99" s="103" t="s">
        <v>107</v>
      </c>
      <c r="B99" t="str">
        <f t="shared" si="0"/>
        <v>Fraga**</v>
      </c>
      <c r="C99">
        <f t="shared" si="1"/>
        <v>4</v>
      </c>
      <c r="G99" s="103" t="s">
        <v>107</v>
      </c>
      <c r="H99" t="s">
        <v>171</v>
      </c>
      <c r="I99">
        <v>4</v>
      </c>
      <c r="M99" s="103" t="s">
        <v>171</v>
      </c>
      <c r="N99">
        <v>4</v>
      </c>
    </row>
    <row r="100" spans="1:14">
      <c r="A100" s="103" t="s">
        <v>139</v>
      </c>
      <c r="B100" t="str">
        <f t="shared" si="0"/>
        <v>Ejea de los Caballeros**</v>
      </c>
      <c r="C100">
        <f t="shared" si="1"/>
        <v>11</v>
      </c>
      <c r="G100" s="103" t="s">
        <v>139</v>
      </c>
      <c r="H100" t="s">
        <v>172</v>
      </c>
      <c r="I100">
        <v>11</v>
      </c>
      <c r="M100" s="103" t="s">
        <v>172</v>
      </c>
      <c r="N100">
        <v>11</v>
      </c>
    </row>
    <row r="101" spans="1:14">
      <c r="A101" s="104" t="s">
        <v>110</v>
      </c>
      <c r="B101" t="str">
        <f t="shared" si="0"/>
        <v>Caspe**</v>
      </c>
      <c r="C101" t="e">
        <f t="shared" si="1"/>
        <v>#N/A</v>
      </c>
      <c r="G101" s="104" t="s">
        <v>110</v>
      </c>
      <c r="H101" t="s">
        <v>173</v>
      </c>
      <c r="I101">
        <v>0</v>
      </c>
      <c r="M101" s="104" t="s">
        <v>173</v>
      </c>
      <c r="N101">
        <v>0</v>
      </c>
    </row>
    <row r="102" spans="1:14" ht="15.75" thickBot="1">
      <c r="A102" s="105" t="s">
        <v>16</v>
      </c>
      <c r="B102" s="105" t="s">
        <v>16</v>
      </c>
      <c r="G102" s="105" t="s">
        <v>16</v>
      </c>
      <c r="H102" t="s">
        <v>16</v>
      </c>
      <c r="M102" s="105" t="s">
        <v>16</v>
      </c>
      <c r="N102">
        <f>SUM(N88:N101)</f>
        <v>246</v>
      </c>
    </row>
    <row r="109" spans="1:14">
      <c r="M109">
        <v>0</v>
      </c>
    </row>
    <row r="111" spans="1:14" ht="36.75" thickBot="1">
      <c r="A111" s="10" t="s">
        <v>147</v>
      </c>
      <c r="B111" s="11" t="s">
        <v>35</v>
      </c>
      <c r="C111" s="11" t="s">
        <v>17</v>
      </c>
      <c r="G111" s="10" t="s">
        <v>90</v>
      </c>
      <c r="H111" s="11" t="s">
        <v>35</v>
      </c>
      <c r="I111" s="11" t="s">
        <v>17</v>
      </c>
      <c r="M111" s="103" t="s">
        <v>71</v>
      </c>
      <c r="N111">
        <v>95</v>
      </c>
    </row>
    <row r="112" spans="1:14" ht="18">
      <c r="A112" s="7" t="s">
        <v>148</v>
      </c>
      <c r="B112" s="8">
        <v>56</v>
      </c>
      <c r="C112" s="8" t="s">
        <v>174</v>
      </c>
      <c r="G112" s="7" t="s">
        <v>111</v>
      </c>
      <c r="H112" s="8">
        <v>6</v>
      </c>
      <c r="I112" s="8" t="s">
        <v>175</v>
      </c>
      <c r="M112" s="103" t="s">
        <v>18</v>
      </c>
      <c r="N112">
        <v>6</v>
      </c>
    </row>
    <row r="113" spans="1:14" ht="18">
      <c r="A113" s="7" t="s">
        <v>156</v>
      </c>
      <c r="B113" s="8">
        <v>10</v>
      </c>
      <c r="C113" s="8" t="s">
        <v>176</v>
      </c>
      <c r="G113" s="7" t="s">
        <v>117</v>
      </c>
      <c r="H113" s="8">
        <v>6</v>
      </c>
      <c r="I113" s="8" t="s">
        <v>175</v>
      </c>
      <c r="M113" s="103" t="s">
        <v>139</v>
      </c>
      <c r="N113">
        <v>4</v>
      </c>
    </row>
    <row r="114" spans="1:14" ht="18">
      <c r="A114" s="7" t="s">
        <v>150</v>
      </c>
      <c r="B114" s="8">
        <v>6</v>
      </c>
      <c r="C114" s="8" t="s">
        <v>175</v>
      </c>
      <c r="G114" s="7" t="s">
        <v>85</v>
      </c>
      <c r="H114" s="8">
        <v>5</v>
      </c>
      <c r="I114" s="8" t="s">
        <v>177</v>
      </c>
      <c r="M114" s="103" t="s">
        <v>109</v>
      </c>
      <c r="N114">
        <v>3</v>
      </c>
    </row>
    <row r="115" spans="1:14" ht="18">
      <c r="A115" s="7" t="s">
        <v>178</v>
      </c>
      <c r="B115" s="8">
        <v>3</v>
      </c>
      <c r="C115" s="8" t="s">
        <v>179</v>
      </c>
      <c r="G115" s="7" t="s">
        <v>119</v>
      </c>
      <c r="H115" s="8">
        <v>5</v>
      </c>
      <c r="I115" s="8" t="s">
        <v>177</v>
      </c>
      <c r="M115" s="103" t="s">
        <v>124</v>
      </c>
      <c r="N115">
        <v>2</v>
      </c>
    </row>
    <row r="116" spans="1:14" ht="18">
      <c r="A116" s="7" t="s">
        <v>180</v>
      </c>
      <c r="B116" s="8">
        <v>2</v>
      </c>
      <c r="C116" s="8" t="s">
        <v>181</v>
      </c>
      <c r="G116" s="7" t="s">
        <v>88</v>
      </c>
      <c r="H116" s="8">
        <v>4</v>
      </c>
      <c r="I116" s="8" t="s">
        <v>182</v>
      </c>
      <c r="M116" s="103" t="s">
        <v>140</v>
      </c>
      <c r="N116">
        <v>2</v>
      </c>
    </row>
    <row r="117" spans="1:14" ht="18">
      <c r="A117" s="7" t="s">
        <v>158</v>
      </c>
      <c r="B117" s="8">
        <v>2</v>
      </c>
      <c r="C117" s="8" t="s">
        <v>181</v>
      </c>
      <c r="G117" s="7" t="s">
        <v>91</v>
      </c>
      <c r="H117" s="8">
        <v>4</v>
      </c>
      <c r="I117" s="8" t="s">
        <v>182</v>
      </c>
      <c r="M117" s="103" t="s">
        <v>138</v>
      </c>
      <c r="N117">
        <v>1</v>
      </c>
    </row>
    <row r="118" spans="1:14" ht="18">
      <c r="A118" s="7" t="s">
        <v>183</v>
      </c>
      <c r="B118" s="8">
        <v>2</v>
      </c>
      <c r="C118" s="8" t="s">
        <v>181</v>
      </c>
      <c r="G118" s="7" t="s">
        <v>112</v>
      </c>
      <c r="H118" s="8">
        <v>4</v>
      </c>
      <c r="I118" s="8" t="s">
        <v>182</v>
      </c>
      <c r="M118" s="103" t="s">
        <v>107</v>
      </c>
      <c r="N118">
        <v>1</v>
      </c>
    </row>
    <row r="119" spans="1:14" ht="18">
      <c r="A119" s="7" t="s">
        <v>184</v>
      </c>
      <c r="B119" s="8">
        <v>2</v>
      </c>
      <c r="C119" s="8" t="s">
        <v>181</v>
      </c>
      <c r="G119" s="7" t="s">
        <v>122</v>
      </c>
      <c r="H119" s="8">
        <v>3</v>
      </c>
      <c r="I119" s="8" t="s">
        <v>179</v>
      </c>
      <c r="M119" s="103" t="s">
        <v>110</v>
      </c>
      <c r="N119">
        <v>1</v>
      </c>
    </row>
    <row r="120" spans="1:14" ht="18">
      <c r="A120" s="7" t="s">
        <v>185</v>
      </c>
      <c r="B120" s="8">
        <v>2</v>
      </c>
      <c r="C120" s="8" t="s">
        <v>181</v>
      </c>
      <c r="G120" s="7" t="s">
        <v>87</v>
      </c>
      <c r="H120" s="8">
        <v>3</v>
      </c>
      <c r="I120" s="8" t="s">
        <v>179</v>
      </c>
      <c r="M120" s="103" t="s">
        <v>137</v>
      </c>
      <c r="N120">
        <v>0</v>
      </c>
    </row>
    <row r="121" spans="1:14" ht="18">
      <c r="A121" s="7" t="s">
        <v>186</v>
      </c>
      <c r="B121" s="8">
        <v>1</v>
      </c>
      <c r="C121" s="8" t="s">
        <v>141</v>
      </c>
      <c r="G121" s="7" t="s">
        <v>125</v>
      </c>
      <c r="H121" s="8">
        <v>3</v>
      </c>
      <c r="I121" s="8" t="s">
        <v>179</v>
      </c>
      <c r="M121" s="103" t="s">
        <v>105</v>
      </c>
      <c r="N121">
        <v>0</v>
      </c>
    </row>
    <row r="122" spans="1:14" ht="18">
      <c r="A122" s="7" t="s">
        <v>187</v>
      </c>
      <c r="B122" s="8">
        <v>1</v>
      </c>
      <c r="C122" s="8" t="s">
        <v>141</v>
      </c>
      <c r="G122" s="7" t="s">
        <v>134</v>
      </c>
      <c r="H122" s="8">
        <v>3</v>
      </c>
      <c r="I122" s="8" t="s">
        <v>179</v>
      </c>
      <c r="M122" s="103" t="s">
        <v>72</v>
      </c>
      <c r="N122">
        <v>0</v>
      </c>
    </row>
    <row r="123" spans="1:14" ht="18">
      <c r="A123" s="7" t="s">
        <v>188</v>
      </c>
      <c r="B123" s="8">
        <v>1</v>
      </c>
      <c r="C123" s="8" t="s">
        <v>141</v>
      </c>
      <c r="G123" s="7" t="s">
        <v>129</v>
      </c>
      <c r="H123" s="8">
        <v>3</v>
      </c>
      <c r="I123" s="8" t="s">
        <v>179</v>
      </c>
      <c r="M123" s="103" t="s">
        <v>19</v>
      </c>
      <c r="N123">
        <v>0</v>
      </c>
    </row>
    <row r="124" spans="1:14" ht="18">
      <c r="A124" s="7" t="s">
        <v>189</v>
      </c>
      <c r="B124" s="8">
        <v>1</v>
      </c>
      <c r="C124" s="8" t="s">
        <v>141</v>
      </c>
      <c r="G124" s="7" t="s">
        <v>130</v>
      </c>
      <c r="H124" s="8">
        <v>3</v>
      </c>
      <c r="I124" s="8" t="s">
        <v>179</v>
      </c>
      <c r="M124" s="104" t="s">
        <v>127</v>
      </c>
      <c r="N124">
        <v>0</v>
      </c>
    </row>
    <row r="125" spans="1:14" ht="18">
      <c r="A125" s="7" t="s">
        <v>190</v>
      </c>
      <c r="B125" s="8">
        <v>1</v>
      </c>
      <c r="C125" s="8" t="s">
        <v>141</v>
      </c>
      <c r="G125" s="7" t="s">
        <v>128</v>
      </c>
      <c r="H125" s="8">
        <v>3</v>
      </c>
      <c r="I125" s="8" t="s">
        <v>179</v>
      </c>
    </row>
    <row r="126" spans="1:14" ht="18">
      <c r="A126" s="7" t="s">
        <v>160</v>
      </c>
      <c r="B126" s="8">
        <v>1</v>
      </c>
      <c r="C126" s="8" t="s">
        <v>141</v>
      </c>
      <c r="G126" s="7" t="s">
        <v>108</v>
      </c>
      <c r="H126" s="8">
        <v>3</v>
      </c>
      <c r="I126" s="8" t="s">
        <v>179</v>
      </c>
    </row>
    <row r="127" spans="1:14" ht="18">
      <c r="A127" s="7" t="s">
        <v>146</v>
      </c>
      <c r="B127" s="8">
        <v>1</v>
      </c>
      <c r="C127" s="8" t="s">
        <v>141</v>
      </c>
      <c r="G127" s="7" t="s">
        <v>92</v>
      </c>
      <c r="H127" s="8">
        <v>3</v>
      </c>
      <c r="I127" s="8" t="s">
        <v>179</v>
      </c>
    </row>
    <row r="128" spans="1:14" ht="18">
      <c r="A128" s="7" t="s">
        <v>155</v>
      </c>
      <c r="B128" s="8">
        <v>1</v>
      </c>
      <c r="C128" s="8" t="s">
        <v>141</v>
      </c>
      <c r="G128" s="7" t="s">
        <v>113</v>
      </c>
      <c r="H128" s="8">
        <v>2</v>
      </c>
      <c r="I128" s="8" t="s">
        <v>181</v>
      </c>
    </row>
    <row r="129" spans="1:9" ht="18">
      <c r="A129" s="7" t="s">
        <v>152</v>
      </c>
      <c r="B129" s="8">
        <v>1</v>
      </c>
      <c r="C129" s="8" t="s">
        <v>141</v>
      </c>
      <c r="G129" s="7" t="s">
        <v>105</v>
      </c>
      <c r="H129" s="8">
        <v>2</v>
      </c>
      <c r="I129" s="8" t="s">
        <v>181</v>
      </c>
    </row>
    <row r="130" spans="1:9" ht="18">
      <c r="A130" s="7" t="s">
        <v>191</v>
      </c>
      <c r="B130" s="8">
        <v>1</v>
      </c>
      <c r="C130" s="8" t="s">
        <v>141</v>
      </c>
      <c r="G130" s="7" t="s">
        <v>192</v>
      </c>
      <c r="H130" s="8">
        <v>2</v>
      </c>
      <c r="I130" s="8" t="s">
        <v>181</v>
      </c>
    </row>
    <row r="131" spans="1:9" ht="18">
      <c r="A131" s="7" t="s">
        <v>193</v>
      </c>
      <c r="B131" s="8">
        <v>1</v>
      </c>
      <c r="C131" s="8" t="s">
        <v>141</v>
      </c>
      <c r="G131" s="7" t="s">
        <v>89</v>
      </c>
      <c r="H131" s="8">
        <v>2</v>
      </c>
      <c r="I131" s="8" t="s">
        <v>181</v>
      </c>
    </row>
    <row r="132" spans="1:9" ht="18">
      <c r="A132" s="7" t="s">
        <v>194</v>
      </c>
      <c r="B132" s="8">
        <v>1</v>
      </c>
      <c r="C132" s="8" t="s">
        <v>141</v>
      </c>
      <c r="G132" s="7" t="s">
        <v>195</v>
      </c>
      <c r="H132" s="8">
        <v>2</v>
      </c>
      <c r="I132" s="8" t="s">
        <v>181</v>
      </c>
    </row>
    <row r="133" spans="1:9" ht="18">
      <c r="A133" s="7" t="s">
        <v>157</v>
      </c>
      <c r="B133" s="8">
        <v>1</v>
      </c>
      <c r="C133" s="8" t="s">
        <v>141</v>
      </c>
      <c r="G133" s="7" t="s">
        <v>121</v>
      </c>
      <c r="H133" s="8">
        <v>2</v>
      </c>
      <c r="I133" s="8" t="s">
        <v>181</v>
      </c>
    </row>
    <row r="134" spans="1:9" ht="18">
      <c r="A134" s="7" t="s">
        <v>196</v>
      </c>
      <c r="B134" s="8">
        <v>1</v>
      </c>
      <c r="C134" s="8" t="s">
        <v>141</v>
      </c>
      <c r="G134" s="7" t="s">
        <v>124</v>
      </c>
      <c r="H134" s="8">
        <v>2</v>
      </c>
      <c r="I134" s="8" t="s">
        <v>181</v>
      </c>
    </row>
    <row r="135" spans="1:9" ht="18">
      <c r="A135" s="7" t="s">
        <v>154</v>
      </c>
      <c r="B135" s="8">
        <v>1</v>
      </c>
      <c r="C135" s="8" t="s">
        <v>141</v>
      </c>
      <c r="G135" s="7" t="s">
        <v>120</v>
      </c>
      <c r="H135" s="8">
        <v>1</v>
      </c>
      <c r="I135" s="8" t="s">
        <v>141</v>
      </c>
    </row>
    <row r="136" spans="1:9" ht="18">
      <c r="A136" s="7" t="s">
        <v>197</v>
      </c>
      <c r="B136" s="8">
        <v>1</v>
      </c>
      <c r="C136" s="8" t="s">
        <v>141</v>
      </c>
      <c r="G136" s="7" t="s">
        <v>136</v>
      </c>
      <c r="H136" s="8">
        <v>1</v>
      </c>
      <c r="I136" s="8" t="s">
        <v>141</v>
      </c>
    </row>
    <row r="137" spans="1:9" ht="18">
      <c r="A137" s="7" t="s">
        <v>198</v>
      </c>
      <c r="B137" s="8">
        <v>1</v>
      </c>
      <c r="C137" s="8" t="s">
        <v>141</v>
      </c>
      <c r="G137" s="7" t="s">
        <v>146</v>
      </c>
      <c r="H137" s="8">
        <v>1</v>
      </c>
      <c r="I137" s="8" t="s">
        <v>141</v>
      </c>
    </row>
    <row r="138" spans="1:9" ht="18">
      <c r="A138" s="7" t="s">
        <v>199</v>
      </c>
      <c r="B138" s="8">
        <v>1</v>
      </c>
      <c r="C138" s="8" t="s">
        <v>141</v>
      </c>
      <c r="G138" s="7" t="s">
        <v>53</v>
      </c>
      <c r="H138" s="8">
        <v>1</v>
      </c>
      <c r="I138" s="8" t="s">
        <v>141</v>
      </c>
    </row>
    <row r="139" spans="1:9" ht="18">
      <c r="A139" s="7" t="s">
        <v>149</v>
      </c>
      <c r="B139" s="8">
        <v>1</v>
      </c>
      <c r="C139" s="8" t="s">
        <v>141</v>
      </c>
      <c r="G139" s="7" t="s">
        <v>200</v>
      </c>
      <c r="H139" s="8">
        <v>1</v>
      </c>
      <c r="I139" s="8" t="s">
        <v>141</v>
      </c>
    </row>
    <row r="140" spans="1:9" ht="18">
      <c r="A140" s="7" t="s">
        <v>161</v>
      </c>
      <c r="B140" s="8">
        <v>1</v>
      </c>
      <c r="C140" s="8" t="s">
        <v>141</v>
      </c>
      <c r="G140" s="7" t="s">
        <v>133</v>
      </c>
      <c r="H140" s="8">
        <v>1</v>
      </c>
      <c r="I140" s="8" t="s">
        <v>141</v>
      </c>
    </row>
    <row r="141" spans="1:9" ht="18">
      <c r="A141" s="7" t="s">
        <v>21</v>
      </c>
      <c r="B141" s="8">
        <v>2</v>
      </c>
      <c r="C141" s="8" t="s">
        <v>181</v>
      </c>
      <c r="G141" s="7" t="s">
        <v>126</v>
      </c>
      <c r="H141" s="8">
        <v>1</v>
      </c>
      <c r="I141" s="8" t="s">
        <v>141</v>
      </c>
    </row>
    <row r="142" spans="1:9" ht="18">
      <c r="G142" s="7" t="s">
        <v>143</v>
      </c>
      <c r="H142" s="8">
        <v>1</v>
      </c>
      <c r="I142" s="8" t="s">
        <v>141</v>
      </c>
    </row>
    <row r="143" spans="1:9" ht="18">
      <c r="G143" s="7" t="s">
        <v>194</v>
      </c>
      <c r="H143" s="8">
        <v>1</v>
      </c>
      <c r="I143" s="8" t="s">
        <v>141</v>
      </c>
    </row>
    <row r="144" spans="1:9" ht="18">
      <c r="G144" s="7" t="s">
        <v>201</v>
      </c>
      <c r="H144" s="8">
        <v>1</v>
      </c>
      <c r="I144" s="8" t="s">
        <v>141</v>
      </c>
    </row>
    <row r="145" spans="7:9" ht="18">
      <c r="G145" s="7" t="s">
        <v>202</v>
      </c>
      <c r="H145" s="8">
        <v>1</v>
      </c>
      <c r="I145" s="8" t="s">
        <v>141</v>
      </c>
    </row>
    <row r="146" spans="7:9" ht="18">
      <c r="G146" s="7" t="s">
        <v>203</v>
      </c>
      <c r="H146" s="8">
        <v>1</v>
      </c>
      <c r="I146" s="8" t="s">
        <v>141</v>
      </c>
    </row>
    <row r="147" spans="7:9" ht="18">
      <c r="G147" s="7" t="s">
        <v>127</v>
      </c>
      <c r="H147" s="8">
        <v>1</v>
      </c>
      <c r="I147" s="8" t="s">
        <v>141</v>
      </c>
    </row>
    <row r="148" spans="7:9" ht="18">
      <c r="G148" s="7" t="s">
        <v>204</v>
      </c>
      <c r="H148" s="8">
        <v>1</v>
      </c>
      <c r="I148" s="8" t="s">
        <v>141</v>
      </c>
    </row>
    <row r="149" spans="7:9" ht="18">
      <c r="G149" s="7" t="s">
        <v>93</v>
      </c>
      <c r="H149" s="8">
        <v>1</v>
      </c>
      <c r="I149" s="8" t="s">
        <v>141</v>
      </c>
    </row>
    <row r="150" spans="7:9" ht="18">
      <c r="G150" s="7" t="s">
        <v>114</v>
      </c>
      <c r="H150" s="8">
        <v>1</v>
      </c>
      <c r="I150" s="8" t="s">
        <v>141</v>
      </c>
    </row>
    <row r="151" spans="7:9" ht="18">
      <c r="G151" s="7" t="s">
        <v>115</v>
      </c>
      <c r="H151" s="8">
        <v>1</v>
      </c>
      <c r="I151" s="8" t="s">
        <v>141</v>
      </c>
    </row>
    <row r="152" spans="7:9" ht="18">
      <c r="G152" s="7" t="s">
        <v>116</v>
      </c>
      <c r="H152" s="8">
        <v>1</v>
      </c>
      <c r="I152" s="8" t="s">
        <v>141</v>
      </c>
    </row>
    <row r="153" spans="7:9" ht="18">
      <c r="G153" s="7" t="s">
        <v>94</v>
      </c>
      <c r="H153" s="8">
        <v>1</v>
      </c>
      <c r="I153" s="8" t="s">
        <v>141</v>
      </c>
    </row>
    <row r="154" spans="7:9" ht="18">
      <c r="G154" s="7" t="s">
        <v>131</v>
      </c>
      <c r="H154" s="8">
        <v>1</v>
      </c>
      <c r="I154" s="8" t="s">
        <v>141</v>
      </c>
    </row>
    <row r="155" spans="7:9" ht="18">
      <c r="G155" s="7" t="s">
        <v>135</v>
      </c>
      <c r="H155" s="8">
        <v>1</v>
      </c>
      <c r="I155" s="8" t="s">
        <v>141</v>
      </c>
    </row>
    <row r="156" spans="7:9" ht="18">
      <c r="G156" s="7" t="s">
        <v>145</v>
      </c>
      <c r="H156" s="8">
        <v>1</v>
      </c>
      <c r="I156" s="8" t="s">
        <v>141</v>
      </c>
    </row>
    <row r="157" spans="7:9" ht="18">
      <c r="G157" s="7" t="s">
        <v>205</v>
      </c>
      <c r="H157" s="8">
        <v>1</v>
      </c>
      <c r="I157" s="8" t="s">
        <v>141</v>
      </c>
    </row>
    <row r="158" spans="7:9" ht="18">
      <c r="G158" s="7" t="s">
        <v>86</v>
      </c>
      <c r="H158" s="8">
        <v>1</v>
      </c>
      <c r="I158" s="8" t="s">
        <v>141</v>
      </c>
    </row>
    <row r="159" spans="7:9" ht="18">
      <c r="G159" s="7" t="s">
        <v>118</v>
      </c>
      <c r="H159" s="8">
        <v>1</v>
      </c>
      <c r="I159" s="8" t="s">
        <v>141</v>
      </c>
    </row>
    <row r="160" spans="7:9" ht="18">
      <c r="G160" s="102"/>
    </row>
    <row r="161" spans="7:9" ht="18">
      <c r="G161" s="9"/>
    </row>
    <row r="162" spans="7:9" ht="18.75" thickBot="1">
      <c r="G162" s="10"/>
      <c r="H162" s="11"/>
      <c r="I162" s="11"/>
    </row>
    <row r="163" spans="7:9" ht="18">
      <c r="G163" s="7"/>
      <c r="H163" s="8"/>
      <c r="I163" s="8"/>
    </row>
    <row r="164" spans="7:9" ht="18">
      <c r="G164" s="7"/>
      <c r="H164" s="8"/>
      <c r="I164" s="8"/>
    </row>
    <row r="165" spans="7:9" ht="18">
      <c r="G165" s="7"/>
      <c r="H165" s="8"/>
      <c r="I165" s="8"/>
    </row>
    <row r="166" spans="7:9" ht="18">
      <c r="G166" s="7"/>
      <c r="H166" s="8"/>
      <c r="I166" s="8"/>
    </row>
    <row r="167" spans="7:9" ht="18">
      <c r="G167" s="7"/>
      <c r="H167" s="8"/>
      <c r="I167" s="8"/>
    </row>
    <row r="168" spans="7:9" ht="18">
      <c r="G168" s="7"/>
      <c r="H168" s="8"/>
      <c r="I168" s="8"/>
    </row>
    <row r="169" spans="7:9" ht="18">
      <c r="G169" s="7"/>
      <c r="H169" s="8"/>
      <c r="I169" s="8"/>
    </row>
    <row r="170" spans="7:9" ht="18">
      <c r="G170" s="7"/>
      <c r="H170" s="8"/>
      <c r="I170" s="8"/>
    </row>
    <row r="171" spans="7:9" ht="18">
      <c r="G171" s="7"/>
      <c r="H171" s="8"/>
      <c r="I171" s="8"/>
    </row>
    <row r="172" spans="7:9" ht="18">
      <c r="G172" s="7"/>
      <c r="H172" s="8"/>
      <c r="I172" s="8"/>
    </row>
    <row r="173" spans="7:9" ht="18">
      <c r="G173" s="7"/>
      <c r="H173" s="8"/>
      <c r="I173" s="8"/>
    </row>
    <row r="174" spans="7:9" ht="18">
      <c r="G174" s="7"/>
      <c r="H174" s="8"/>
      <c r="I174" s="8"/>
    </row>
    <row r="175" spans="7:9" ht="18">
      <c r="G175" s="7"/>
      <c r="H175" s="8"/>
      <c r="I175" s="8"/>
    </row>
    <row r="176" spans="7:9" ht="18">
      <c r="G176" s="7"/>
      <c r="H176" s="8"/>
      <c r="I176" s="8"/>
    </row>
    <row r="177" spans="7:9" ht="18">
      <c r="G177" s="7"/>
      <c r="H177" s="8"/>
      <c r="I177" s="8"/>
    </row>
    <row r="178" spans="7:9" ht="18">
      <c r="G178" s="7"/>
      <c r="H178" s="8"/>
      <c r="I178" s="8"/>
    </row>
    <row r="179" spans="7:9" ht="18">
      <c r="G179" s="7"/>
      <c r="H179" s="8"/>
      <c r="I179" s="8"/>
    </row>
    <row r="180" spans="7:9" ht="18">
      <c r="G180" s="7"/>
      <c r="H180" s="8"/>
      <c r="I180" s="8"/>
    </row>
    <row r="181" spans="7:9" ht="18">
      <c r="G181" s="7"/>
      <c r="H181" s="8"/>
      <c r="I181" s="8"/>
    </row>
    <row r="182" spans="7:9" ht="18">
      <c r="G182" s="7"/>
      <c r="H182" s="8"/>
      <c r="I182" s="8"/>
    </row>
    <row r="183" spans="7:9" ht="18">
      <c r="G183" s="7"/>
      <c r="H183" s="8"/>
      <c r="I183" s="8"/>
    </row>
    <row r="184" spans="7:9" ht="18">
      <c r="G184" s="7"/>
      <c r="H184" s="8"/>
      <c r="I184" s="8"/>
    </row>
    <row r="185" spans="7:9" ht="18">
      <c r="G185" s="7"/>
      <c r="H185" s="8"/>
      <c r="I185" s="8"/>
    </row>
    <row r="186" spans="7:9" ht="18">
      <c r="G186" s="7"/>
      <c r="H186" s="8"/>
      <c r="I186" s="8"/>
    </row>
    <row r="187" spans="7:9" ht="18">
      <c r="G187" s="7"/>
      <c r="H187" s="8"/>
      <c r="I187" s="8"/>
    </row>
    <row r="188" spans="7:9" ht="18">
      <c r="G188" s="7"/>
      <c r="H188" s="8"/>
      <c r="I188" s="8"/>
    </row>
    <row r="189" spans="7:9" ht="18">
      <c r="G189" s="7"/>
      <c r="H189" s="8"/>
      <c r="I189" s="8"/>
    </row>
    <row r="190" spans="7:9" ht="18">
      <c r="G190" s="7"/>
      <c r="H190" s="8"/>
      <c r="I190" s="8"/>
    </row>
    <row r="191" spans="7:9" ht="18">
      <c r="G191" s="7"/>
      <c r="H191" s="8"/>
      <c r="I191" s="8"/>
    </row>
    <row r="192" spans="7:9" ht="18">
      <c r="G192" s="7"/>
      <c r="H192" s="8"/>
      <c r="I192" s="8"/>
    </row>
    <row r="193" spans="7:7" ht="18">
      <c r="G193" s="102"/>
    </row>
  </sheetData>
  <sortState ref="M68:N81">
    <sortCondition descending="1" ref="N68:N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20210505</vt:lpstr>
      <vt:lpstr>PARA OCULTAR POSITIVIDAD</vt:lpstr>
      <vt:lpstr>para ocultar </vt:lpstr>
      <vt:lpstr>'20210505'!Área_de_impresión</vt:lpstr>
      <vt:lpstr>'PARA OCULTAR POSITIVIDAD'!Área_de_impresión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2021-05-06T12:08:40Z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