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6DEE197C-F9EC-4730-AF50-52EAD966B5F8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20210423" sheetId="1" r:id="rId1"/>
  </sheets>
  <definedNames>
    <definedName name="_xlnm._FilterDatabase" localSheetId="0" hidden="1">'20210423'!#REF!</definedName>
    <definedName name="_xlnm.Print_Area" localSheetId="0">'20210423'!$A:$K</definedName>
  </definedNames>
  <calcPr calcId="181029"/>
</workbook>
</file>

<file path=xl/calcChain.xml><?xml version="1.0" encoding="utf-8"?>
<calcChain xmlns="http://schemas.openxmlformats.org/spreadsheetml/2006/main">
  <c r="C98" i="1" l="1"/>
  <c r="D25" i="1"/>
  <c r="D24" i="1"/>
  <c r="C21" i="1"/>
  <c r="J17" i="1" l="1"/>
  <c r="J36" i="1"/>
  <c r="F4" i="1" l="1"/>
  <c r="F5" i="1"/>
  <c r="F6" i="1"/>
  <c r="F7" i="1"/>
  <c r="F8" i="1"/>
  <c r="F9" i="1"/>
  <c r="F10" i="1"/>
  <c r="F11" i="1"/>
  <c r="F3" i="1"/>
  <c r="G3" i="1" s="1"/>
  <c r="G10" i="1" l="1"/>
  <c r="G8" i="1"/>
  <c r="G6" i="1"/>
  <c r="G4" i="1"/>
  <c r="G11" i="1"/>
  <c r="G9" i="1"/>
  <c r="G7" i="1"/>
  <c r="G5" i="1"/>
  <c r="K30" i="1" l="1"/>
  <c r="D21" i="1" l="1"/>
  <c r="K35" i="1"/>
  <c r="H4" i="1" l="1"/>
  <c r="H6" i="1"/>
  <c r="H5" i="1"/>
  <c r="H7" i="1"/>
  <c r="K22" i="1" l="1"/>
  <c r="K27" i="1"/>
  <c r="K31" i="1"/>
  <c r="K33" i="1"/>
  <c r="K28" i="1"/>
  <c r="K29" i="1"/>
  <c r="K23" i="1"/>
  <c r="K32" i="1"/>
  <c r="K24" i="1"/>
  <c r="K26" i="1"/>
  <c r="K34" i="1"/>
  <c r="K25" i="1"/>
</calcChain>
</file>

<file path=xl/sharedStrings.xml><?xml version="1.0" encoding="utf-8"?>
<sst xmlns="http://schemas.openxmlformats.org/spreadsheetml/2006/main" count="282" uniqueCount="184">
  <si>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</si>
  <si>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</si>
  <si>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</si>
  <si>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</si>
  <si>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</si>
  <si>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</si>
  <si>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</si>
  <si>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</si>
  <si>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HUESCA</t>
  </si>
  <si>
    <t>SINTOMÁTICOS</t>
  </si>
  <si>
    <t>ASINTOMÁTICOS</t>
  </si>
  <si>
    <t>%  sobre el total</t>
  </si>
  <si>
    <t xml:space="preserve">%  acumulado </t>
  </si>
  <si>
    <t>ZBS con casos</t>
  </si>
  <si>
    <t>ZARAGOZA I</t>
  </si>
  <si>
    <t>ZARAGOZA III</t>
  </si>
  <si>
    <t>TOTAL</t>
  </si>
  <si>
    <t>nº casos</t>
  </si>
  <si>
    <t>%</t>
  </si>
  <si>
    <t>Huesca</t>
  </si>
  <si>
    <t>Teruel</t>
  </si>
  <si>
    <t>MUNICIPIO</t>
  </si>
  <si>
    <t>ZARAGOZA II</t>
  </si>
  <si>
    <t>Desconocido</t>
  </si>
  <si>
    <t>Total</t>
  </si>
  <si>
    <t>nº de casos</t>
  </si>
  <si>
    <t>Mancomunidad Central De Zaragoza</t>
  </si>
  <si>
    <t>Dirección General de Asistencia Sanitaria</t>
  </si>
  <si>
    <t xml:space="preserve">Departamento de Sanidad </t>
  </si>
  <si>
    <t>BARBASTRO</t>
  </si>
  <si>
    <t>Más de 75 años</t>
  </si>
  <si>
    <t>Calatayud Urbana</t>
  </si>
  <si>
    <t xml:space="preserve">   LETALIDAD</t>
  </si>
  <si>
    <t>Provincia</t>
  </si>
  <si>
    <t xml:space="preserve">        MORTALIDAD/10.000 hab.</t>
  </si>
  <si>
    <t>Casos en municipios con más de 10.000 habitantes</t>
  </si>
  <si>
    <t>más de 5 casos</t>
  </si>
  <si>
    <t>Torrero La Paz</t>
  </si>
  <si>
    <t>Valdespartera-Montecanal</t>
  </si>
  <si>
    <t>Avenida Cataluña</t>
  </si>
  <si>
    <t>Delicias Norte</t>
  </si>
  <si>
    <t>Zona de salud</t>
  </si>
  <si>
    <t>Sagasta-Ruiseñores</t>
  </si>
  <si>
    <t>Universitas</t>
  </si>
  <si>
    <t>Maria De Huerva</t>
  </si>
  <si>
    <t>Tarazona</t>
  </si>
  <si>
    <t>Comarca</t>
  </si>
  <si>
    <t>Zaragoza</t>
  </si>
  <si>
    <t>ALCAÑIZ</t>
  </si>
  <si>
    <t>La Litera / La Llitera</t>
  </si>
  <si>
    <t>Tarazona Y El Moncayo</t>
  </si>
  <si>
    <t>Cinco Villas</t>
  </si>
  <si>
    <t>Fraga</t>
  </si>
  <si>
    <t>Tamarite De Litera</t>
  </si>
  <si>
    <t>Barbastro</t>
  </si>
  <si>
    <t>San Pablo</t>
  </si>
  <si>
    <t>Miralbueno-Garrapinillos</t>
  </si>
  <si>
    <t>Alagon</t>
  </si>
  <si>
    <t>Oliver</t>
  </si>
  <si>
    <t>San Jose Centro</t>
  </si>
  <si>
    <t>Santa Isabel</t>
  </si>
  <si>
    <t>Venecia</t>
  </si>
  <si>
    <t>Zalfonada</t>
  </si>
  <si>
    <t>Hoya De Huesca / Plana De Uesca</t>
  </si>
  <si>
    <t>Madre Vedruna-Miraflores</t>
  </si>
  <si>
    <t>Arrabal</t>
  </si>
  <si>
    <t>San Jose Sur</t>
  </si>
  <si>
    <t>Actur Norte</t>
  </si>
  <si>
    <t>La Ribagorza</t>
  </si>
  <si>
    <t>Tauste</t>
  </si>
  <si>
    <t>Utebo</t>
  </si>
  <si>
    <t>Ejea De Los Caballeros</t>
  </si>
  <si>
    <t>Jaca</t>
  </si>
  <si>
    <t>San Jose Norte</t>
  </si>
  <si>
    <t>Hernan Cortes</t>
  </si>
  <si>
    <t>Huesca Capital Nº 2 (Santo Grial)</t>
  </si>
  <si>
    <t>Teruel Ensanche</t>
  </si>
  <si>
    <t>Campo De Cariñena</t>
  </si>
  <si>
    <t>Delicias Sur</t>
  </si>
  <si>
    <t>Graus</t>
  </si>
  <si>
    <t>Torre Ramona</t>
  </si>
  <si>
    <t>Independencia</t>
  </si>
  <si>
    <t>Calanda</t>
  </si>
  <si>
    <t>Sector sanitario</t>
  </si>
  <si>
    <t>Fuentes De Ebro</t>
  </si>
  <si>
    <t>Zuera</t>
  </si>
  <si>
    <t>Zaragoza **</t>
  </si>
  <si>
    <t>Tarazona **</t>
  </si>
  <si>
    <t>Utebo**</t>
  </si>
  <si>
    <t>Monzón**</t>
  </si>
  <si>
    <t>Calatayud**</t>
  </si>
  <si>
    <t>Huesca**</t>
  </si>
  <si>
    <t>Cuarte de Huerva**</t>
  </si>
  <si>
    <t>Alcañiz**</t>
  </si>
  <si>
    <t>Barbastro**</t>
  </si>
  <si>
    <t>Teruel**</t>
  </si>
  <si>
    <t>Jaca**</t>
  </si>
  <si>
    <t>Fraga**</t>
  </si>
  <si>
    <t>Ejea de los Caballeros**</t>
  </si>
  <si>
    <t>Caspe**</t>
  </si>
  <si>
    <t>Gallur</t>
  </si>
  <si>
    <t>Campo De Belchite</t>
  </si>
  <si>
    <t>100.00</t>
  </si>
  <si>
    <t xml:space="preserve">(Periodo desde 15/02/2020) </t>
  </si>
  <si>
    <t>Grupo de edad</t>
  </si>
  <si>
    <t>Hombres</t>
  </si>
  <si>
    <t>Mujeres</t>
  </si>
  <si>
    <t>CALATAYUD</t>
  </si>
  <si>
    <t>TERUEL</t>
  </si>
  <si>
    <t>Comunidad De Calatayud</t>
  </si>
  <si>
    <t>Cariñena</t>
  </si>
  <si>
    <t>Romareda - Seminario</t>
  </si>
  <si>
    <t>Bajo Cinca / Baix Cinca</t>
  </si>
  <si>
    <t>Somontano De Barbastro</t>
  </si>
  <si>
    <t>Alto Gállego</t>
  </si>
  <si>
    <t>Monzon Urbana</t>
  </si>
  <si>
    <t>Fernando El Catolico</t>
  </si>
  <si>
    <t>Monreal Del Campo</t>
  </si>
  <si>
    <t>Calamocha</t>
  </si>
  <si>
    <t>Parque Goya</t>
  </si>
  <si>
    <t>Bombarda</t>
  </si>
  <si>
    <t>Casetas</t>
  </si>
  <si>
    <t>Valdefierro</t>
  </si>
  <si>
    <t>Cinca Medio</t>
  </si>
  <si>
    <t>Jiloca</t>
  </si>
  <si>
    <t>Bajo Aragón</t>
  </si>
  <si>
    <t>La Jacetania</t>
  </si>
  <si>
    <t>La Almunia De Doña Godina</t>
  </si>
  <si>
    <t>Sadaba</t>
  </si>
  <si>
    <t>Sastago</t>
  </si>
  <si>
    <t>Ribera Alta Del Ebro</t>
  </si>
  <si>
    <t>Valdejalón</t>
  </si>
  <si>
    <t>Ribera Baja Del Ebro</t>
  </si>
  <si>
    <t>1.22</t>
  </si>
  <si>
    <t>Las Fuentes Norte</t>
  </si>
  <si>
    <t>Actur Sur</t>
  </si>
  <si>
    <t>Alfajarin</t>
  </si>
  <si>
    <t>Andorra</t>
  </si>
  <si>
    <t>Epila</t>
  </si>
  <si>
    <t>Andorra-Sierra De Arcos</t>
  </si>
  <si>
    <t>71.70</t>
  </si>
  <si>
    <t>20.26</t>
  </si>
  <si>
    <t>7.07</t>
  </si>
  <si>
    <t>0.96</t>
  </si>
  <si>
    <t>Morata De Jalon</t>
  </si>
  <si>
    <t>Mora De Rubielos</t>
  </si>
  <si>
    <t>Benabarre</t>
  </si>
  <si>
    <t>Gúdar-Javalambre</t>
  </si>
  <si>
    <t>0.41</t>
  </si>
  <si>
    <t>Distribución por PROVINCIA: en 1 casos confirmados no ha sido posible identificar la provincia</t>
  </si>
  <si>
    <t>6.94</t>
  </si>
  <si>
    <t>5.71</t>
  </si>
  <si>
    <t>2.04</t>
  </si>
  <si>
    <t>1.63</t>
  </si>
  <si>
    <t>0.82</t>
  </si>
  <si>
    <t>40.00</t>
  </si>
  <si>
    <t>24.90</t>
  </si>
  <si>
    <t>13.47</t>
  </si>
  <si>
    <t>4.08</t>
  </si>
  <si>
    <t>8.57</t>
  </si>
  <si>
    <t>5.31</t>
  </si>
  <si>
    <t>4.90</t>
  </si>
  <si>
    <t>3.67</t>
  </si>
  <si>
    <t>2.86</t>
  </si>
  <si>
    <t>2.45</t>
  </si>
  <si>
    <t>Actur Oeste</t>
  </si>
  <si>
    <t>Casablanca</t>
  </si>
  <si>
    <t>Hijar</t>
  </si>
  <si>
    <t>Illueca</t>
  </si>
  <si>
    <t>Biescas-Valle De Tena</t>
  </si>
  <si>
    <t>Santa Eulalia Del Campo</t>
  </si>
  <si>
    <t>Teruel Centro</t>
  </si>
  <si>
    <t>Distribución por SINTOMATOLOGÍA: en 1 caso confirmads no ha sido posible identificar la sintomatología</t>
  </si>
  <si>
    <t>Distribución por ZBS: en 4 casos confirmados no ha sido posible identificar la ZBS</t>
  </si>
  <si>
    <t>56.33</t>
  </si>
  <si>
    <t>11.84</t>
  </si>
  <si>
    <t>3.27</t>
  </si>
  <si>
    <t>Bajo Martín</t>
  </si>
  <si>
    <t>Comunidad De Teruel</t>
  </si>
  <si>
    <t>Aranda</t>
  </si>
  <si>
    <t>Distribución por COMARCA: en 4 casos confirmados no ha sido posible identificar la comarca</t>
  </si>
  <si>
    <t>Otras</t>
  </si>
  <si>
    <t>Distribución por edad y sexo: en 3 casos confirmados no ha sido posible identificar la edad o el sexo</t>
  </si>
  <si>
    <t>Distribución por SECTOR: en 4 casos confirmados no ha sido posible identificar el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</si>
</sst>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rebuchet MS"/>
      <family val="2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Trebuchet MS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EC2B8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939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8E8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0" fontId="4" fillId="2" borderId="0" xfId="0" applyFont="1" applyFill="1" applyBorder="1" applyAlignment="1">
      <alignment horizontal="left" vertical="center"/>
    </xf>
    <xf numFmtId="0" fontId="4" fillId="0" borderId="0" xfId="0" applyFont="1"/>
    <xf numFmtId="3" fontId="0" fillId="0" borderId="0" xfId="0" applyNumberForma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2" fontId="7" fillId="0" borderId="0" xfId="0" applyNumberFormat="1" applyFont="1" applyAlignment="1">
      <alignment horizontal="right" vertical="center" wrapText="1"/>
    </xf>
    <xf numFmtId="0" fontId="9" fillId="0" borderId="0" xfId="0" applyFont="1"/>
    <xf numFmtId="0" fontId="0" fillId="2" borderId="5" xfId="0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14" fontId="3" fillId="14" borderId="3" xfId="0" applyNumberFormat="1" applyFont="1" applyFill="1" applyBorder="1" applyAlignment="1">
      <alignment horizontal="center"/>
    </xf>
    <xf numFmtId="0" fontId="3" fillId="0" borderId="0" xfId="0" applyFont="1"/>
    <xf numFmtId="0" fontId="6" fillId="11" borderId="3" xfId="0" applyFont="1" applyFill="1" applyBorder="1"/>
    <xf numFmtId="10" fontId="7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Border="1"/>
    <xf numFmtId="0" fontId="1" fillId="3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9" fontId="3" fillId="3" borderId="2" xfId="1" applyFont="1" applyFill="1" applyBorder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7" borderId="6" xfId="0" applyFont="1" applyFill="1" applyBorder="1" applyAlignment="1">
      <alignment horizontal="left" wrapText="1"/>
    </xf>
    <xf numFmtId="0" fontId="6" fillId="7" borderId="7" xfId="0" applyFont="1" applyFill="1" applyBorder="1" applyAlignment="1">
      <alignment wrapText="1"/>
    </xf>
    <xf numFmtId="0" fontId="6" fillId="7" borderId="8" xfId="0" applyFont="1" applyFill="1" applyBorder="1" applyAlignment="1">
      <alignment horizontal="left" wrapText="1"/>
    </xf>
    <xf numFmtId="0" fontId="6" fillId="11" borderId="5" xfId="0" applyFont="1" applyFill="1" applyBorder="1"/>
    <xf numFmtId="0" fontId="0" fillId="2" borderId="18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0" fontId="0" fillId="0" borderId="3" xfId="1" applyNumberFormat="1" applyFont="1" applyBorder="1" applyAlignment="1">
      <alignment horizontal="right"/>
    </xf>
    <xf numFmtId="10" fontId="0" fillId="0" borderId="11" xfId="1" applyNumberFormat="1" applyFont="1" applyFill="1" applyBorder="1"/>
    <xf numFmtId="10" fontId="0" fillId="0" borderId="8" xfId="1" applyNumberFormat="1" applyFont="1" applyFill="1" applyBorder="1"/>
    <xf numFmtId="0" fontId="12" fillId="0" borderId="0" xfId="0" applyFont="1"/>
    <xf numFmtId="10" fontId="12" fillId="0" borderId="0" xfId="0" applyNumberFormat="1" applyFont="1"/>
    <xf numFmtId="10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8" borderId="0" xfId="0" applyFill="1" applyBorder="1"/>
    <xf numFmtId="0" fontId="0" fillId="0" borderId="3" xfId="0" applyBorder="1"/>
    <xf numFmtId="1" fontId="5" fillId="5" borderId="3" xfId="0" applyNumberFormat="1" applyFont="1" applyFill="1" applyBorder="1" applyAlignment="1">
      <alignment wrapText="1"/>
    </xf>
    <xf numFmtId="1" fontId="5" fillId="16" borderId="3" xfId="0" applyNumberFormat="1" applyFont="1" applyFill="1" applyBorder="1" applyAlignment="1">
      <alignment wrapText="1"/>
    </xf>
    <xf numFmtId="0" fontId="6" fillId="9" borderId="5" xfId="0" applyFont="1" applyFill="1" applyBorder="1"/>
    <xf numFmtId="0" fontId="6" fillId="9" borderId="3" xfId="0" applyFont="1" applyFill="1" applyBorder="1"/>
    <xf numFmtId="10" fontId="0" fillId="8" borderId="3" xfId="0" applyNumberFormat="1" applyFont="1" applyFill="1" applyBorder="1" applyAlignment="1">
      <alignment horizontal="right" vertical="center"/>
    </xf>
    <xf numFmtId="0" fontId="3" fillId="12" borderId="19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0" fillId="4" borderId="3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10" fontId="1" fillId="4" borderId="12" xfId="0" applyNumberFormat="1" applyFont="1" applyFill="1" applyBorder="1" applyAlignment="1">
      <alignment horizontal="center" wrapText="1"/>
    </xf>
    <xf numFmtId="10" fontId="6" fillId="9" borderId="11" xfId="0" applyNumberFormat="1" applyFont="1" applyFill="1" applyBorder="1" applyAlignment="1">
      <alignment horizontal="right"/>
    </xf>
    <xf numFmtId="10" fontId="6" fillId="11" borderId="11" xfId="0" applyNumberFormat="1" applyFont="1" applyFill="1" applyBorder="1" applyAlignment="1">
      <alignment horizontal="right"/>
    </xf>
    <xf numFmtId="10" fontId="0" fillId="12" borderId="3" xfId="0" applyNumberFormat="1" applyFont="1" applyFill="1" applyBorder="1" applyAlignment="1">
      <alignment horizontal="right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right" vertical="center" wrapText="1"/>
    </xf>
    <xf numFmtId="9" fontId="3" fillId="12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/>
    <xf numFmtId="0" fontId="5" fillId="17" borderId="3" xfId="0" applyFont="1" applyFill="1" applyBorder="1" applyAlignment="1">
      <alignment wrapText="1"/>
    </xf>
    <xf numFmtId="0" fontId="6" fillId="10" borderId="5" xfId="0" applyFont="1" applyFill="1" applyBorder="1"/>
    <xf numFmtId="0" fontId="6" fillId="10" borderId="3" xfId="0" applyFont="1" applyFill="1" applyBorder="1"/>
    <xf numFmtId="10" fontId="6" fillId="10" borderId="11" xfId="0" applyNumberFormat="1" applyFont="1" applyFill="1" applyBorder="1" applyAlignment="1">
      <alignment horizontal="right"/>
    </xf>
    <xf numFmtId="0" fontId="6" fillId="15" borderId="3" xfId="0" applyFont="1" applyFill="1" applyBorder="1"/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6" fillId="15" borderId="5" xfId="0" applyFont="1" applyFill="1" applyBorder="1"/>
    <xf numFmtId="0" fontId="5" fillId="5" borderId="5" xfId="0" applyFont="1" applyFill="1" applyBorder="1" applyAlignment="1">
      <alignment wrapText="1"/>
    </xf>
    <xf numFmtId="10" fontId="5" fillId="5" borderId="11" xfId="1" applyNumberFormat="1" applyFont="1" applyFill="1" applyBorder="1" applyAlignment="1">
      <alignment horizontal="right" wrapText="1"/>
    </xf>
    <xf numFmtId="0" fontId="5" fillId="16" borderId="5" xfId="0" applyFont="1" applyFill="1" applyBorder="1" applyAlignment="1">
      <alignment wrapText="1"/>
    </xf>
    <xf numFmtId="0" fontId="5" fillId="17" borderId="5" xfId="0" applyFont="1" applyFill="1" applyBorder="1" applyAlignment="1">
      <alignment wrapText="1"/>
    </xf>
    <xf numFmtId="0" fontId="5" fillId="17" borderId="11" xfId="0" applyFont="1" applyFill="1" applyBorder="1" applyAlignment="1">
      <alignment horizontal="right" wrapText="1"/>
    </xf>
    <xf numFmtId="0" fontId="5" fillId="5" borderId="6" xfId="0" applyFont="1" applyFill="1" applyBorder="1" applyAlignment="1">
      <alignment wrapText="1"/>
    </xf>
    <xf numFmtId="1" fontId="5" fillId="5" borderId="7" xfId="0" applyNumberFormat="1" applyFont="1" applyFill="1" applyBorder="1" applyAlignment="1">
      <alignment wrapText="1"/>
    </xf>
    <xf numFmtId="1" fontId="5" fillId="5" borderId="8" xfId="0" applyNumberFormat="1" applyFont="1" applyFill="1" applyBorder="1" applyAlignment="1">
      <alignment wrapText="1"/>
    </xf>
    <xf numFmtId="0" fontId="0" fillId="4" borderId="5" xfId="0" applyFont="1" applyFill="1" applyBorder="1" applyAlignment="1">
      <alignment vertical="center"/>
    </xf>
    <xf numFmtId="0" fontId="11" fillId="12" borderId="11" xfId="0" applyFont="1" applyFill="1" applyBorder="1" applyAlignment="1"/>
    <xf numFmtId="0" fontId="0" fillId="0" borderId="5" xfId="0" applyBorder="1"/>
    <xf numFmtId="0" fontId="11" fillId="0" borderId="11" xfId="0" applyFont="1" applyFill="1" applyBorder="1" applyAlignment="1"/>
    <xf numFmtId="0" fontId="6" fillId="19" borderId="5" xfId="0" applyFont="1" applyFill="1" applyBorder="1"/>
    <xf numFmtId="0" fontId="6" fillId="19" borderId="3" xfId="0" applyFont="1" applyFill="1" applyBorder="1"/>
    <xf numFmtId="0" fontId="1" fillId="12" borderId="9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right"/>
    </xf>
    <xf numFmtId="0" fontId="5" fillId="5" borderId="5" xfId="0" applyFont="1" applyFill="1" applyBorder="1"/>
    <xf numFmtId="10" fontId="5" fillId="5" borderId="11" xfId="0" applyNumberFormat="1" applyFont="1" applyFill="1" applyBorder="1" applyAlignment="1">
      <alignment horizontal="right"/>
    </xf>
    <xf numFmtId="10" fontId="0" fillId="0" borderId="0" xfId="1" applyNumberFormat="1" applyFont="1" applyFill="1" applyBorder="1" applyAlignment="1">
      <alignment horizontal="right"/>
    </xf>
    <xf numFmtId="10" fontId="6" fillId="19" borderId="11" xfId="0" applyNumberFormat="1" applyFont="1" applyFill="1" applyBorder="1"/>
    <xf numFmtId="10" fontId="6" fillId="15" borderId="11" xfId="0" applyNumberFormat="1" applyFont="1" applyFill="1" applyBorder="1"/>
    <xf numFmtId="0" fontId="6" fillId="20" borderId="5" xfId="0" applyFont="1" applyFill="1" applyBorder="1" applyAlignment="1">
      <alignment wrapText="1"/>
    </xf>
    <xf numFmtId="1" fontId="3" fillId="20" borderId="3" xfId="0" applyNumberFormat="1" applyFont="1" applyFill="1" applyBorder="1" applyAlignment="1">
      <alignment wrapText="1"/>
    </xf>
    <xf numFmtId="10" fontId="6" fillId="20" borderId="11" xfId="1" applyNumberFormat="1" applyFont="1" applyFill="1" applyBorder="1" applyAlignment="1">
      <alignment horizontal="right" wrapText="1"/>
    </xf>
    <xf numFmtId="0" fontId="6" fillId="21" borderId="5" xfId="0" applyFont="1" applyFill="1" applyBorder="1" applyAlignment="1">
      <alignment wrapText="1"/>
    </xf>
    <xf numFmtId="1" fontId="3" fillId="21" borderId="3" xfId="0" applyNumberFormat="1" applyFont="1" applyFill="1" applyBorder="1" applyAlignment="1">
      <alignment wrapText="1"/>
    </xf>
    <xf numFmtId="10" fontId="6" fillId="21" borderId="11" xfId="1" applyNumberFormat="1" applyFont="1" applyFill="1" applyBorder="1" applyAlignment="1">
      <alignment horizontal="right" wrapText="1"/>
    </xf>
    <xf numFmtId="0" fontId="6" fillId="22" borderId="5" xfId="0" applyFont="1" applyFill="1" applyBorder="1" applyAlignment="1">
      <alignment wrapText="1"/>
    </xf>
    <xf numFmtId="1" fontId="3" fillId="22" borderId="3" xfId="0" applyNumberFormat="1" applyFont="1" applyFill="1" applyBorder="1" applyAlignment="1">
      <alignment wrapText="1"/>
    </xf>
    <xf numFmtId="10" fontId="6" fillId="22" borderId="11" xfId="1" applyNumberFormat="1" applyFont="1" applyFill="1" applyBorder="1" applyAlignment="1">
      <alignment horizontal="right" wrapText="1"/>
    </xf>
    <xf numFmtId="0" fontId="8" fillId="13" borderId="17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/>
    </xf>
    <xf numFmtId="0" fontId="8" fillId="13" borderId="16" xfId="0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DB3"/>
      <color rgb="FFFF9797"/>
      <color rgb="FF9BC2E6"/>
      <color rgb="FFFF7C80"/>
      <color rgb="FFFEC2B8"/>
      <color rgb="FFFEE2DA"/>
      <color rgb="FFBDD7EE"/>
      <color rgb="FFFF0000"/>
      <color rgb="FFDDEBF7"/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tabSelected="1" topLeftCell="C1" zoomScale="115" zoomScaleNormal="115" workbookViewId="0">
      <selection activeCell="I7" sqref="I7:K17"/>
    </sheetView>
  </sheetViews>
  <sheetFormatPr baseColWidth="10" defaultColWidth="9.140625" defaultRowHeight="15" x14ac:dyDescent="0.25"/>
  <cols>
    <col min="1" max="1" width="2" customWidth="1"/>
    <col min="2" max="2" width="34.5703125" customWidth="1"/>
    <col min="3" max="4" width="15.7109375" customWidth="1"/>
    <col min="5" max="5" width="17.7109375" customWidth="1"/>
    <col min="6" max="6" width="18.5703125" customWidth="1"/>
    <col min="7" max="7" width="17.140625" customWidth="1"/>
    <col min="8" max="8" width="7.5703125" style="41" bestFit="1" customWidth="1"/>
    <col min="9" max="9" width="34" customWidth="1"/>
    <col min="10" max="10" width="16.85546875" customWidth="1"/>
    <col min="11" max="11" width="12.28515625" customWidth="1"/>
    <col min="12" max="12" width="13.42578125" customWidth="1"/>
    <col min="13" max="13" width="12.7109375" customWidth="1"/>
    <col min="14" max="14" width="16.140625" customWidth="1"/>
    <col min="15" max="15" width="27.5703125" style="9" customWidth="1"/>
    <col min="16" max="16" width="17.140625" customWidth="1"/>
    <col min="17" max="17" width="12.7109375" customWidth="1"/>
    <col min="18" max="18" width="30.85546875" customWidth="1"/>
    <col min="19" max="19" width="20" customWidth="1"/>
    <col min="20" max="20" width="12.42578125" customWidth="1"/>
  </cols>
  <sheetData>
    <row r="1" spans="2:16" ht="15" customHeight="1" thickBot="1" x14ac:dyDescent="0.3">
      <c r="B1" s="4" t="s">
        <v>182</v>
      </c>
      <c r="I1" s="113" t="s">
        <v>27</v>
      </c>
      <c r="J1" s="114"/>
      <c r="O1"/>
    </row>
    <row r="2" spans="2:16" ht="15" customHeight="1" x14ac:dyDescent="0.25">
      <c r="B2" s="15" t="s">
        <v>104</v>
      </c>
      <c r="C2" s="16" t="s">
        <v>105</v>
      </c>
      <c r="D2" s="16" t="s">
        <v>106</v>
      </c>
      <c r="E2" s="16" t="s">
        <v>24</v>
      </c>
      <c r="F2" s="16" t="s">
        <v>11</v>
      </c>
      <c r="G2" s="17" t="s">
        <v>12</v>
      </c>
      <c r="I2" s="111" t="s">
        <v>28</v>
      </c>
      <c r="J2" s="112"/>
      <c r="O2"/>
    </row>
    <row r="3" spans="2:16" ht="15" customHeight="1" x14ac:dyDescent="0.25">
      <c r="B3" s="14" t="s">
        <v>0</v>
      </c>
      <c r="C3" s="37">
        <v>0</v>
      </c>
      <c r="D3" s="37">
        <v>1</v>
      </c>
      <c r="E3" s="37">
        <v>1</v>
      </c>
      <c r="F3" s="38">
        <f>E3/E$12</f>
        <v>4.1322314049586778E-3</v>
      </c>
      <c r="G3" s="39">
        <f>F3</f>
        <v>4.1322314049586778E-3</v>
      </c>
      <c r="I3" s="18">
        <v>44309</v>
      </c>
      <c r="J3" s="10"/>
      <c r="M3" s="10"/>
      <c r="O3"/>
    </row>
    <row r="4" spans="2:16" ht="15" customHeight="1" x14ac:dyDescent="0.25">
      <c r="B4" s="14" t="s">
        <v>1</v>
      </c>
      <c r="C4" s="37">
        <v>15</v>
      </c>
      <c r="D4" s="37">
        <v>14</v>
      </c>
      <c r="E4" s="37">
        <v>29</v>
      </c>
      <c r="F4" s="38">
        <f t="shared" ref="F4:F11" si="0">E4/E$12</f>
        <v>0.11983471074380166</v>
      </c>
      <c r="G4" s="39">
        <f>F4+F3</f>
        <v>0.12396694214876033</v>
      </c>
      <c r="H4" s="42">
        <f>SUM(F3:F4)</f>
        <v>0.12396694214876033</v>
      </c>
      <c r="I4" s="5"/>
      <c r="M4" s="10"/>
      <c r="O4"/>
    </row>
    <row r="5" spans="2:16" ht="15" customHeight="1" x14ac:dyDescent="0.25">
      <c r="B5" s="14" t="s">
        <v>2</v>
      </c>
      <c r="C5" s="37">
        <v>22</v>
      </c>
      <c r="D5" s="37">
        <v>8</v>
      </c>
      <c r="E5" s="37">
        <v>30</v>
      </c>
      <c r="F5" s="38">
        <f t="shared" si="0"/>
        <v>0.12396694214876033</v>
      </c>
      <c r="G5" s="39">
        <f>F5+F4+F3</f>
        <v>0.24793388429752067</v>
      </c>
      <c r="H5" s="43">
        <f>SUM(F3:F6)</f>
        <v>0.38842975206611574</v>
      </c>
      <c r="M5" s="8"/>
      <c r="O5"/>
    </row>
    <row r="6" spans="2:16" ht="15" customHeight="1" thickBot="1" x14ac:dyDescent="0.3">
      <c r="B6" s="14" t="s">
        <v>3</v>
      </c>
      <c r="C6" s="37">
        <v>16</v>
      </c>
      <c r="D6" s="37">
        <v>18</v>
      </c>
      <c r="E6" s="37">
        <v>34</v>
      </c>
      <c r="F6" s="38">
        <f t="shared" si="0"/>
        <v>0.14049586776859505</v>
      </c>
      <c r="G6" s="39">
        <f>F6+F5+F4+F3</f>
        <v>0.38842975206611569</v>
      </c>
      <c r="H6" s="43">
        <f>SUM(F3:F7)</f>
        <v>0.55785123966942152</v>
      </c>
      <c r="I6" s="5" t="s">
        <v>183</v>
      </c>
      <c r="J6" s="12"/>
      <c r="K6" s="12"/>
      <c r="M6" s="7"/>
      <c r="O6"/>
    </row>
    <row r="7" spans="2:16" ht="15" customHeight="1" x14ac:dyDescent="0.25">
      <c r="B7" s="14" t="s">
        <v>4</v>
      </c>
      <c r="C7" s="37">
        <v>23</v>
      </c>
      <c r="D7" s="37">
        <v>18</v>
      </c>
      <c r="E7" s="37">
        <v>41</v>
      </c>
      <c r="F7" s="38">
        <f t="shared" si="0"/>
        <v>0.16942148760330578</v>
      </c>
      <c r="G7" s="39">
        <f>F7+F6+F5+F4+F3</f>
        <v>0.55785123966942152</v>
      </c>
      <c r="H7" s="43">
        <f>SUM(F10:F11)</f>
        <v>0.13636363636363635</v>
      </c>
      <c r="I7" s="56" t="s">
        <v>83</v>
      </c>
      <c r="J7" s="57" t="s">
        <v>25</v>
      </c>
      <c r="K7" s="58" t="s">
        <v>18</v>
      </c>
      <c r="M7" s="7"/>
      <c r="N7" s="53"/>
      <c r="O7" s="54"/>
      <c r="P7" s="54"/>
    </row>
    <row r="8" spans="2:16" ht="15" customHeight="1" x14ac:dyDescent="0.25">
      <c r="B8" s="14" t="s">
        <v>5</v>
      </c>
      <c r="C8" s="37">
        <v>19</v>
      </c>
      <c r="D8" s="37">
        <v>19</v>
      </c>
      <c r="E8" s="37">
        <v>38</v>
      </c>
      <c r="F8" s="38">
        <f t="shared" si="0"/>
        <v>0.15702479338842976</v>
      </c>
      <c r="G8" s="39">
        <f>F8+F7+F6+F5+F4+F3</f>
        <v>0.7148760330578513</v>
      </c>
      <c r="H8" s="44"/>
      <c r="I8" s="79" t="s">
        <v>15</v>
      </c>
      <c r="J8" s="47">
        <v>98</v>
      </c>
      <c r="K8" s="80" t="s">
        <v>155</v>
      </c>
      <c r="M8" s="7"/>
      <c r="N8" s="53"/>
      <c r="O8" s="54"/>
      <c r="P8" s="54"/>
    </row>
    <row r="9" spans="2:16" ht="15" customHeight="1" x14ac:dyDescent="0.25">
      <c r="B9" s="14" t="s">
        <v>6</v>
      </c>
      <c r="C9" s="37">
        <v>20</v>
      </c>
      <c r="D9" s="37">
        <v>16</v>
      </c>
      <c r="E9" s="37">
        <v>36</v>
      </c>
      <c r="F9" s="38">
        <f t="shared" si="0"/>
        <v>0.1487603305785124</v>
      </c>
      <c r="G9" s="39">
        <f>F9+F8+F7+F6+F5+F4+F3</f>
        <v>0.86363636363636365</v>
      </c>
      <c r="I9" s="81" t="s">
        <v>22</v>
      </c>
      <c r="J9" s="48">
        <v>61</v>
      </c>
      <c r="K9" s="80" t="s">
        <v>156</v>
      </c>
      <c r="M9" s="7"/>
      <c r="N9" s="7"/>
      <c r="O9" s="8"/>
      <c r="P9" s="8"/>
    </row>
    <row r="10" spans="2:16" ht="15" customHeight="1" x14ac:dyDescent="0.25">
      <c r="B10" s="14" t="s">
        <v>7</v>
      </c>
      <c r="C10" s="37">
        <v>6</v>
      </c>
      <c r="D10" s="37">
        <v>8</v>
      </c>
      <c r="E10" s="37">
        <v>14</v>
      </c>
      <c r="F10" s="38">
        <f t="shared" si="0"/>
        <v>5.7851239669421489E-2</v>
      </c>
      <c r="G10" s="39">
        <f>F10+F9+F8+F7+F6+F5+F4+F3</f>
        <v>0.92148760330578516</v>
      </c>
      <c r="I10" s="82" t="s">
        <v>14</v>
      </c>
      <c r="J10" s="70">
        <v>33</v>
      </c>
      <c r="K10" s="83" t="s">
        <v>157</v>
      </c>
      <c r="M10" s="7"/>
      <c r="N10" s="7"/>
      <c r="O10" s="8"/>
      <c r="P10" s="8"/>
    </row>
    <row r="11" spans="2:16" ht="15" customHeight="1" thickBot="1" x14ac:dyDescent="0.3">
      <c r="B11" s="35" t="s">
        <v>30</v>
      </c>
      <c r="C11" s="37">
        <v>7</v>
      </c>
      <c r="D11" s="37">
        <v>12</v>
      </c>
      <c r="E11" s="37">
        <v>19</v>
      </c>
      <c r="F11" s="38">
        <f t="shared" si="0"/>
        <v>7.8512396694214878E-2</v>
      </c>
      <c r="G11" s="40">
        <f>F11+F10+F9+F8+F7+F6+F5+F4+F3</f>
        <v>1</v>
      </c>
      <c r="H11" s="42"/>
      <c r="I11" s="108" t="s">
        <v>108</v>
      </c>
      <c r="J11" s="109">
        <v>17</v>
      </c>
      <c r="K11" s="110" t="s">
        <v>150</v>
      </c>
      <c r="M11" s="7"/>
      <c r="N11" s="7"/>
      <c r="O11" s="8"/>
      <c r="P11" s="8"/>
    </row>
    <row r="12" spans="2:16" ht="15" customHeight="1" thickBot="1" x14ac:dyDescent="0.3">
      <c r="B12" s="23" t="s">
        <v>24</v>
      </c>
      <c r="C12" s="23">
        <v>128</v>
      </c>
      <c r="D12" s="23">
        <v>114</v>
      </c>
      <c r="E12" s="23">
        <v>242</v>
      </c>
      <c r="F12" s="65" t="s">
        <v>102</v>
      </c>
      <c r="G12" t="s">
        <v>102</v>
      </c>
      <c r="I12" s="108" t="s">
        <v>29</v>
      </c>
      <c r="J12" s="109">
        <v>14</v>
      </c>
      <c r="K12" s="110" t="s">
        <v>151</v>
      </c>
      <c r="N12" s="7"/>
      <c r="O12" s="8"/>
      <c r="P12" s="8"/>
    </row>
    <row r="13" spans="2:16" ht="15" customHeight="1" x14ac:dyDescent="0.25">
      <c r="B13" s="1"/>
      <c r="D13" s="6"/>
      <c r="E13" s="2"/>
      <c r="F13" s="99"/>
      <c r="G13" s="6"/>
      <c r="I13" s="102" t="s">
        <v>107</v>
      </c>
      <c r="J13" s="103">
        <v>10</v>
      </c>
      <c r="K13" s="104" t="s">
        <v>158</v>
      </c>
      <c r="N13" s="7"/>
      <c r="O13" s="8"/>
      <c r="P13" s="8"/>
    </row>
    <row r="14" spans="2:16" ht="15" customHeight="1" thickBot="1" x14ac:dyDescent="0.3">
      <c r="B14" s="5" t="s">
        <v>149</v>
      </c>
      <c r="E14" s="2"/>
      <c r="F14" s="6"/>
      <c r="G14" s="24"/>
      <c r="I14" s="102" t="s">
        <v>48</v>
      </c>
      <c r="J14" s="103">
        <v>5</v>
      </c>
      <c r="K14" s="104" t="s">
        <v>152</v>
      </c>
      <c r="N14" s="7"/>
      <c r="O14" s="8"/>
      <c r="P14" s="8"/>
    </row>
    <row r="15" spans="2:16" ht="15" customHeight="1" thickBot="1" x14ac:dyDescent="0.3">
      <c r="B15" s="62" t="s">
        <v>33</v>
      </c>
      <c r="C15" s="63" t="s">
        <v>25</v>
      </c>
      <c r="D15" s="64" t="s">
        <v>18</v>
      </c>
      <c r="E15" s="3"/>
      <c r="F15" s="6"/>
      <c r="I15" s="102" t="s">
        <v>8</v>
      </c>
      <c r="J15" s="103">
        <v>3</v>
      </c>
      <c r="K15" s="104" t="s">
        <v>133</v>
      </c>
      <c r="N15" s="7"/>
      <c r="O15" s="8"/>
      <c r="P15" s="8"/>
    </row>
    <row r="16" spans="2:16" ht="15" customHeight="1" thickBot="1" x14ac:dyDescent="0.3">
      <c r="B16" s="7" t="s">
        <v>47</v>
      </c>
      <c r="C16" s="8">
        <v>205</v>
      </c>
      <c r="D16" s="8" t="s">
        <v>140</v>
      </c>
      <c r="F16" s="119" t="s">
        <v>32</v>
      </c>
      <c r="G16" s="120"/>
      <c r="I16" s="105" t="s">
        <v>23</v>
      </c>
      <c r="J16" s="106">
        <v>4</v>
      </c>
      <c r="K16" s="107" t="s">
        <v>153</v>
      </c>
      <c r="N16" s="7"/>
      <c r="O16" s="8"/>
      <c r="P16" s="8"/>
    </row>
    <row r="17" spans="2:15" ht="15" customHeight="1" thickBot="1" x14ac:dyDescent="0.3">
      <c r="B17" s="7" t="s">
        <v>19</v>
      </c>
      <c r="C17" s="8">
        <v>22</v>
      </c>
      <c r="D17" s="8" t="s">
        <v>141</v>
      </c>
      <c r="F17" s="117">
        <v>2.9000000000000001E-2</v>
      </c>
      <c r="G17" s="118"/>
      <c r="I17" s="84" t="s">
        <v>16</v>
      </c>
      <c r="J17" s="85">
        <f>SUM(J8:J16)</f>
        <v>245</v>
      </c>
      <c r="K17" s="86"/>
      <c r="N17" s="7"/>
      <c r="O17"/>
    </row>
    <row r="18" spans="2:15" ht="15.6" customHeight="1" thickBot="1" x14ac:dyDescent="0.3">
      <c r="B18" s="7" t="s">
        <v>20</v>
      </c>
      <c r="C18" s="8">
        <v>16</v>
      </c>
      <c r="D18" s="8" t="s">
        <v>142</v>
      </c>
      <c r="F18" s="119" t="s">
        <v>34</v>
      </c>
      <c r="G18" s="120"/>
      <c r="N18" s="7"/>
      <c r="O18"/>
    </row>
    <row r="19" spans="2:15" ht="16.350000000000001" customHeight="1" thickBot="1" x14ac:dyDescent="0.3">
      <c r="B19" s="7" t="s">
        <v>23</v>
      </c>
      <c r="C19" s="8">
        <v>1</v>
      </c>
      <c r="D19" s="8" t="s">
        <v>143</v>
      </c>
      <c r="F19" s="115">
        <v>25.7</v>
      </c>
      <c r="G19" s="116"/>
      <c r="N19" s="25"/>
      <c r="O19"/>
    </row>
    <row r="20" spans="2:15" ht="18.75" thickBot="1" x14ac:dyDescent="0.3">
      <c r="B20" s="7" t="s">
        <v>181</v>
      </c>
      <c r="C20" s="8">
        <v>1</v>
      </c>
      <c r="D20" s="8" t="s">
        <v>143</v>
      </c>
      <c r="F20" s="13" t="s">
        <v>103</v>
      </c>
      <c r="I20" s="29" t="s">
        <v>35</v>
      </c>
      <c r="J20" s="30"/>
      <c r="K20" s="30"/>
      <c r="N20" s="7"/>
      <c r="O20"/>
    </row>
    <row r="21" spans="2:15" ht="15.6" customHeight="1" thickBot="1" x14ac:dyDescent="0.3">
      <c r="B21" s="66" t="s">
        <v>16</v>
      </c>
      <c r="C21" s="67">
        <f>SUM(C16:C20)</f>
        <v>245</v>
      </c>
      <c r="D21" s="68">
        <f>C21/C$21</f>
        <v>1</v>
      </c>
      <c r="I21" s="75" t="s">
        <v>21</v>
      </c>
      <c r="J21" s="76" t="s">
        <v>17</v>
      </c>
      <c r="K21" s="77" t="s">
        <v>18</v>
      </c>
      <c r="O21"/>
    </row>
    <row r="22" spans="2:15" ht="15.6" customHeight="1" x14ac:dyDescent="0.25">
      <c r="C22" s="19"/>
      <c r="I22" s="91" t="s">
        <v>86</v>
      </c>
      <c r="J22" s="92">
        <v>125</v>
      </c>
      <c r="K22" s="100">
        <f t="shared" ref="K22:K35" si="1">J22/C$21</f>
        <v>0.51020408163265307</v>
      </c>
    </row>
    <row r="23" spans="2:15" ht="15.75" thickBot="1" x14ac:dyDescent="0.3">
      <c r="B23" s="5" t="s">
        <v>172</v>
      </c>
      <c r="I23" s="78" t="s">
        <v>90</v>
      </c>
      <c r="J23" s="74">
        <v>7</v>
      </c>
      <c r="K23" s="101">
        <f t="shared" si="1"/>
        <v>2.8571428571428571E-2</v>
      </c>
    </row>
    <row r="24" spans="2:15" ht="13.5" customHeight="1" thickBot="1" x14ac:dyDescent="0.3">
      <c r="B24" s="26" t="s">
        <v>10</v>
      </c>
      <c r="C24" s="36">
        <v>134</v>
      </c>
      <c r="D24" s="28">
        <f>C24/(C24+C25)</f>
        <v>0.54918032786885251</v>
      </c>
      <c r="I24" s="91" t="s">
        <v>87</v>
      </c>
      <c r="J24" s="92">
        <v>4</v>
      </c>
      <c r="K24" s="100">
        <f t="shared" si="1"/>
        <v>1.6326530612244899E-2</v>
      </c>
    </row>
    <row r="25" spans="2:15" ht="15.75" thickBot="1" x14ac:dyDescent="0.3">
      <c r="B25" s="27" t="s">
        <v>9</v>
      </c>
      <c r="C25" s="36">
        <v>110</v>
      </c>
      <c r="D25" s="28">
        <f>C25/(C24+C25)</f>
        <v>0.45081967213114754</v>
      </c>
      <c r="I25" s="78" t="s">
        <v>92</v>
      </c>
      <c r="J25" s="74">
        <v>4</v>
      </c>
      <c r="K25" s="101">
        <f t="shared" si="1"/>
        <v>1.6326530612244899E-2</v>
      </c>
    </row>
    <row r="26" spans="2:15" x14ac:dyDescent="0.25">
      <c r="C26" s="22"/>
      <c r="I26" s="91" t="s">
        <v>97</v>
      </c>
      <c r="J26" s="92">
        <v>3</v>
      </c>
      <c r="K26" s="100">
        <f t="shared" si="1"/>
        <v>1.2244897959183673E-2</v>
      </c>
    </row>
    <row r="27" spans="2:15" ht="15.75" thickBot="1" x14ac:dyDescent="0.3">
      <c r="B27" s="5" t="s">
        <v>173</v>
      </c>
      <c r="I27" s="78" t="s">
        <v>89</v>
      </c>
      <c r="J27" s="74">
        <v>3</v>
      </c>
      <c r="K27" s="101">
        <f t="shared" si="1"/>
        <v>1.2244897959183673E-2</v>
      </c>
      <c r="O27"/>
    </row>
    <row r="28" spans="2:15" ht="18" x14ac:dyDescent="0.25">
      <c r="B28" s="93" t="s">
        <v>41</v>
      </c>
      <c r="C28" s="94" t="s">
        <v>25</v>
      </c>
      <c r="D28" s="94" t="s">
        <v>18</v>
      </c>
      <c r="E28" s="95" t="s">
        <v>13</v>
      </c>
      <c r="I28" s="91" t="s">
        <v>88</v>
      </c>
      <c r="J28" s="92">
        <v>3</v>
      </c>
      <c r="K28" s="100">
        <f t="shared" si="1"/>
        <v>1.2244897959183673E-2</v>
      </c>
      <c r="O28" s="7"/>
    </row>
    <row r="29" spans="2:15" x14ac:dyDescent="0.25">
      <c r="B29" s="87" t="s">
        <v>69</v>
      </c>
      <c r="C29" s="55">
        <v>21</v>
      </c>
      <c r="D29" s="61" t="s">
        <v>159</v>
      </c>
      <c r="E29" s="88">
        <v>1</v>
      </c>
      <c r="F29" s="52" t="s">
        <v>36</v>
      </c>
      <c r="I29" s="78" t="s">
        <v>98</v>
      </c>
      <c r="J29" s="74">
        <v>2</v>
      </c>
      <c r="K29" s="101">
        <f t="shared" si="1"/>
        <v>8.1632653061224497E-3</v>
      </c>
      <c r="O29"/>
    </row>
    <row r="30" spans="2:15" ht="15.6" customHeight="1" x14ac:dyDescent="0.25">
      <c r="B30" s="87" t="s">
        <v>40</v>
      </c>
      <c r="C30" s="55">
        <v>13</v>
      </c>
      <c r="D30" s="61" t="s">
        <v>160</v>
      </c>
      <c r="E30" s="88">
        <v>2</v>
      </c>
      <c r="F30" s="21"/>
      <c r="I30" s="91" t="s">
        <v>94</v>
      </c>
      <c r="J30" s="92">
        <v>2</v>
      </c>
      <c r="K30" s="100">
        <f t="shared" si="1"/>
        <v>8.1632653061224497E-3</v>
      </c>
      <c r="O30"/>
    </row>
    <row r="31" spans="2:15" ht="15.6" customHeight="1" x14ac:dyDescent="0.25">
      <c r="B31" s="87" t="s">
        <v>117</v>
      </c>
      <c r="C31" s="55">
        <v>12</v>
      </c>
      <c r="D31" s="61" t="s">
        <v>161</v>
      </c>
      <c r="E31" s="88">
        <v>3</v>
      </c>
      <c r="F31" s="21"/>
      <c r="I31" s="78" t="s">
        <v>91</v>
      </c>
      <c r="J31" s="74">
        <v>1</v>
      </c>
      <c r="K31" s="101">
        <f t="shared" si="1"/>
        <v>4.0816326530612249E-3</v>
      </c>
      <c r="O31"/>
    </row>
    <row r="32" spans="2:15" ht="15.6" customHeight="1" x14ac:dyDescent="0.25">
      <c r="B32" s="87" t="s">
        <v>127</v>
      </c>
      <c r="C32" s="55">
        <v>10</v>
      </c>
      <c r="D32" s="61" t="s">
        <v>158</v>
      </c>
      <c r="E32" s="88">
        <v>4</v>
      </c>
      <c r="F32" s="7"/>
      <c r="I32" s="91" t="s">
        <v>96</v>
      </c>
      <c r="J32" s="92">
        <v>1</v>
      </c>
      <c r="K32" s="100">
        <f t="shared" si="1"/>
        <v>4.0816326530612249E-3</v>
      </c>
      <c r="O32"/>
    </row>
    <row r="33" spans="1:17" ht="16.350000000000001" customHeight="1" x14ac:dyDescent="0.25">
      <c r="B33" s="87" t="s">
        <v>37</v>
      </c>
      <c r="C33" s="55">
        <v>9</v>
      </c>
      <c r="D33" s="61" t="s">
        <v>162</v>
      </c>
      <c r="E33" s="88">
        <v>5</v>
      </c>
      <c r="F33" s="21"/>
      <c r="G33" s="11"/>
      <c r="I33" s="78" t="s">
        <v>95</v>
      </c>
      <c r="J33" s="74">
        <v>1</v>
      </c>
      <c r="K33" s="101">
        <f t="shared" si="1"/>
        <v>4.0816326530612249E-3</v>
      </c>
      <c r="O33"/>
    </row>
    <row r="34" spans="1:17" ht="15.6" customHeight="1" x14ac:dyDescent="0.25">
      <c r="A34" s="7"/>
      <c r="B34" s="87" t="s">
        <v>39</v>
      </c>
      <c r="C34" s="55">
        <v>7</v>
      </c>
      <c r="D34" s="61" t="s">
        <v>163</v>
      </c>
      <c r="E34" s="88">
        <v>6</v>
      </c>
      <c r="F34" s="7"/>
      <c r="G34" s="11"/>
      <c r="I34" s="91" t="s">
        <v>93</v>
      </c>
      <c r="J34" s="92">
        <v>0</v>
      </c>
      <c r="K34" s="100">
        <f t="shared" si="1"/>
        <v>0</v>
      </c>
      <c r="O34"/>
    </row>
    <row r="35" spans="1:17" ht="15.95" customHeight="1" x14ac:dyDescent="0.25">
      <c r="A35" s="7"/>
      <c r="B35" s="87" t="s">
        <v>31</v>
      </c>
      <c r="C35" s="55">
        <v>7</v>
      </c>
      <c r="D35" s="61" t="s">
        <v>163</v>
      </c>
      <c r="E35" s="88">
        <v>7</v>
      </c>
      <c r="F35" s="24"/>
      <c r="G35" s="11"/>
      <c r="I35" s="78" t="s">
        <v>99</v>
      </c>
      <c r="J35" s="74">
        <v>0</v>
      </c>
      <c r="K35" s="101">
        <f t="shared" si="1"/>
        <v>0</v>
      </c>
      <c r="O35"/>
    </row>
    <row r="36" spans="1:17" ht="15.6" customHeight="1" thickBot="1" x14ac:dyDescent="0.3">
      <c r="B36" s="87" t="s">
        <v>71</v>
      </c>
      <c r="C36" s="55">
        <v>7</v>
      </c>
      <c r="D36" s="61" t="s">
        <v>163</v>
      </c>
      <c r="E36" s="88">
        <v>8</v>
      </c>
      <c r="F36" s="7"/>
      <c r="G36" s="8"/>
      <c r="H36" s="8"/>
      <c r="I36" s="31" t="s">
        <v>16</v>
      </c>
      <c r="J36" s="32">
        <f>SUM(J22:J35)</f>
        <v>156</v>
      </c>
      <c r="K36" s="33"/>
      <c r="M36" s="7"/>
      <c r="O36"/>
    </row>
    <row r="37" spans="1:17" ht="16.149999999999999" customHeight="1" x14ac:dyDescent="0.25">
      <c r="B37" s="87" t="s">
        <v>116</v>
      </c>
      <c r="C37" s="55">
        <v>7</v>
      </c>
      <c r="D37" s="61" t="s">
        <v>163</v>
      </c>
      <c r="E37" s="88">
        <v>9</v>
      </c>
      <c r="F37" s="7"/>
      <c r="G37" s="8"/>
      <c r="H37" s="8"/>
      <c r="O37"/>
    </row>
    <row r="38" spans="1:17" ht="18" customHeight="1" thickBot="1" x14ac:dyDescent="0.3">
      <c r="B38" s="87" t="s">
        <v>43</v>
      </c>
      <c r="C38" s="55">
        <v>6</v>
      </c>
      <c r="D38" s="61" t="s">
        <v>164</v>
      </c>
      <c r="E38" s="88">
        <v>10</v>
      </c>
      <c r="F38" s="7"/>
      <c r="G38" s="8"/>
      <c r="H38" s="8"/>
      <c r="I38" s="5" t="s">
        <v>180</v>
      </c>
      <c r="O38"/>
    </row>
    <row r="39" spans="1:17" ht="16.149999999999999" customHeight="1" x14ac:dyDescent="0.25">
      <c r="B39" s="87" t="s">
        <v>78</v>
      </c>
      <c r="C39" s="55">
        <v>5</v>
      </c>
      <c r="D39" s="61" t="s">
        <v>152</v>
      </c>
      <c r="E39" s="88">
        <v>11</v>
      </c>
      <c r="F39" s="7"/>
      <c r="G39" s="12"/>
      <c r="I39" s="93" t="s">
        <v>46</v>
      </c>
      <c r="J39" s="16" t="s">
        <v>25</v>
      </c>
      <c r="K39" s="17" t="s">
        <v>18</v>
      </c>
      <c r="O39"/>
    </row>
    <row r="40" spans="1:17" ht="16.149999999999999" customHeight="1" x14ac:dyDescent="0.25">
      <c r="B40" s="87" t="s">
        <v>74</v>
      </c>
      <c r="C40" s="55">
        <v>5</v>
      </c>
      <c r="D40" s="61" t="s">
        <v>152</v>
      </c>
      <c r="E40" s="88">
        <v>12</v>
      </c>
      <c r="F40" s="7"/>
      <c r="G40" s="12"/>
      <c r="I40" s="97" t="s">
        <v>26</v>
      </c>
      <c r="J40" s="96">
        <v>138</v>
      </c>
      <c r="K40" s="98" t="s">
        <v>174</v>
      </c>
      <c r="O40"/>
    </row>
    <row r="41" spans="1:17" ht="16.149999999999999" customHeight="1" x14ac:dyDescent="0.25">
      <c r="B41" s="87" t="s">
        <v>85</v>
      </c>
      <c r="C41" s="55">
        <v>5</v>
      </c>
      <c r="D41" s="61" t="s">
        <v>152</v>
      </c>
      <c r="E41" s="88">
        <v>13</v>
      </c>
      <c r="F41" s="7"/>
      <c r="G41" s="12"/>
      <c r="I41" s="97" t="s">
        <v>51</v>
      </c>
      <c r="J41" s="96">
        <v>29</v>
      </c>
      <c r="K41" s="98" t="s">
        <v>175</v>
      </c>
      <c r="O41"/>
    </row>
    <row r="42" spans="1:17" ht="16.149999999999999" customHeight="1" x14ac:dyDescent="0.25">
      <c r="B42" s="89" t="s">
        <v>57</v>
      </c>
      <c r="C42" s="46">
        <v>4</v>
      </c>
      <c r="D42" s="51" t="s">
        <v>153</v>
      </c>
      <c r="E42" s="90">
        <v>14</v>
      </c>
      <c r="F42" s="7"/>
      <c r="G42" s="12"/>
      <c r="I42" s="97" t="s">
        <v>124</v>
      </c>
      <c r="J42" s="96">
        <v>13</v>
      </c>
      <c r="K42" s="98" t="s">
        <v>160</v>
      </c>
      <c r="O42"/>
    </row>
    <row r="43" spans="1:17" ht="18" x14ac:dyDescent="0.25">
      <c r="B43" s="89" t="s">
        <v>65</v>
      </c>
      <c r="C43" s="46">
        <v>4</v>
      </c>
      <c r="D43" s="51" t="s">
        <v>153</v>
      </c>
      <c r="E43" s="90">
        <v>15</v>
      </c>
      <c r="F43" s="7"/>
      <c r="G43" s="12"/>
      <c r="I43" s="49" t="s">
        <v>131</v>
      </c>
      <c r="J43" s="50">
        <v>9</v>
      </c>
      <c r="K43" s="59" t="s">
        <v>162</v>
      </c>
      <c r="O43"/>
    </row>
    <row r="44" spans="1:17" ht="16.149999999999999" customHeight="1" x14ac:dyDescent="0.25">
      <c r="B44" s="89" t="s">
        <v>100</v>
      </c>
      <c r="C44" s="46">
        <v>4</v>
      </c>
      <c r="D44" s="51" t="s">
        <v>153</v>
      </c>
      <c r="E44" s="90">
        <v>16</v>
      </c>
      <c r="F44" s="7"/>
      <c r="G44" s="12"/>
      <c r="I44" s="71" t="s">
        <v>109</v>
      </c>
      <c r="J44" s="72">
        <v>8</v>
      </c>
      <c r="K44" s="73" t="s">
        <v>176</v>
      </c>
    </row>
    <row r="45" spans="1:17" ht="16.149999999999999" customHeight="1" x14ac:dyDescent="0.25">
      <c r="B45" s="89" t="s">
        <v>79</v>
      </c>
      <c r="C45" s="46">
        <v>4</v>
      </c>
      <c r="D45" s="51" t="s">
        <v>153</v>
      </c>
      <c r="E45" s="90">
        <v>17</v>
      </c>
      <c r="F45" s="7"/>
      <c r="G45" s="12"/>
      <c r="I45" s="71" t="s">
        <v>130</v>
      </c>
      <c r="J45" s="72">
        <v>8</v>
      </c>
      <c r="K45" s="73" t="s">
        <v>176</v>
      </c>
      <c r="O45"/>
    </row>
    <row r="46" spans="1:17" ht="16.149999999999999" customHeight="1" x14ac:dyDescent="0.25">
      <c r="B46" s="89" t="s">
        <v>44</v>
      </c>
      <c r="C46" s="46">
        <v>4</v>
      </c>
      <c r="D46" s="51" t="s">
        <v>153</v>
      </c>
      <c r="E46" s="90">
        <v>18</v>
      </c>
      <c r="F46" s="7"/>
      <c r="G46" s="12"/>
      <c r="I46" s="71" t="s">
        <v>68</v>
      </c>
      <c r="J46" s="72">
        <v>4</v>
      </c>
      <c r="K46" s="73" t="s">
        <v>153</v>
      </c>
      <c r="M46" s="8"/>
      <c r="O46" s="7"/>
      <c r="P46" s="8"/>
      <c r="Q46" s="8"/>
    </row>
    <row r="47" spans="1:17" ht="16.5" customHeight="1" x14ac:dyDescent="0.25">
      <c r="B47" s="89" t="s">
        <v>56</v>
      </c>
      <c r="C47" s="46">
        <v>4</v>
      </c>
      <c r="D47" s="51" t="s">
        <v>153</v>
      </c>
      <c r="E47" s="90">
        <v>19</v>
      </c>
      <c r="F47" s="7"/>
      <c r="G47" s="8"/>
      <c r="I47" s="71" t="s">
        <v>50</v>
      </c>
      <c r="J47" s="72">
        <v>4</v>
      </c>
      <c r="K47" s="73" t="s">
        <v>153</v>
      </c>
      <c r="M47" s="8"/>
      <c r="O47" s="7"/>
      <c r="P47" s="8"/>
      <c r="Q47" s="8"/>
    </row>
    <row r="48" spans="1:17" ht="16.149999999999999" customHeight="1" x14ac:dyDescent="0.25">
      <c r="B48" s="89" t="s">
        <v>59</v>
      </c>
      <c r="C48" s="46">
        <v>4</v>
      </c>
      <c r="D48" s="51" t="s">
        <v>153</v>
      </c>
      <c r="E48" s="90">
        <v>20</v>
      </c>
      <c r="F48" s="7"/>
      <c r="G48" s="8"/>
      <c r="I48" s="34" t="s">
        <v>112</v>
      </c>
      <c r="J48" s="20">
        <v>3</v>
      </c>
      <c r="K48" s="60" t="s">
        <v>133</v>
      </c>
      <c r="M48" s="8"/>
      <c r="O48" s="7"/>
      <c r="P48" s="8"/>
      <c r="Q48" s="8"/>
    </row>
    <row r="49" spans="1:17" ht="16.149999999999999" customHeight="1" x14ac:dyDescent="0.25">
      <c r="B49" s="89" t="s">
        <v>73</v>
      </c>
      <c r="C49" s="46">
        <v>4</v>
      </c>
      <c r="D49" s="51" t="s">
        <v>153</v>
      </c>
      <c r="E49" s="90">
        <v>21</v>
      </c>
      <c r="F49" s="7"/>
      <c r="G49" s="8"/>
      <c r="I49" s="34" t="s">
        <v>177</v>
      </c>
      <c r="J49" s="20">
        <v>3</v>
      </c>
      <c r="K49" s="60" t="s">
        <v>133</v>
      </c>
      <c r="O49" s="7"/>
      <c r="P49" s="8"/>
      <c r="Q49" s="8"/>
    </row>
    <row r="50" spans="1:17" ht="16.149999999999999" customHeight="1" x14ac:dyDescent="0.25">
      <c r="B50" s="89" t="s">
        <v>55</v>
      </c>
      <c r="C50" s="46">
        <v>4</v>
      </c>
      <c r="D50" s="51" t="s">
        <v>153</v>
      </c>
      <c r="E50" s="90">
        <v>22</v>
      </c>
      <c r="F50" s="7"/>
      <c r="G50" s="8"/>
      <c r="I50" s="34" t="s">
        <v>123</v>
      </c>
      <c r="J50" s="20">
        <v>3</v>
      </c>
      <c r="K50" s="60" t="s">
        <v>133</v>
      </c>
      <c r="O50" s="7"/>
      <c r="P50" s="8"/>
      <c r="Q50" s="8"/>
    </row>
    <row r="51" spans="1:17" ht="19.5" customHeight="1" x14ac:dyDescent="0.25">
      <c r="B51" s="89" t="s">
        <v>45</v>
      </c>
      <c r="C51" s="46">
        <v>4</v>
      </c>
      <c r="D51" s="51" t="s">
        <v>153</v>
      </c>
      <c r="E51" s="90">
        <v>23</v>
      </c>
      <c r="I51" s="34" t="s">
        <v>178</v>
      </c>
      <c r="J51" s="20">
        <v>3</v>
      </c>
      <c r="K51" s="60" t="s">
        <v>133</v>
      </c>
      <c r="O51" s="7"/>
      <c r="P51" s="8"/>
      <c r="Q51" s="8"/>
    </row>
    <row r="52" spans="1:17" ht="18" x14ac:dyDescent="0.25">
      <c r="B52" s="89" t="s">
        <v>38</v>
      </c>
      <c r="C52" s="46">
        <v>4</v>
      </c>
      <c r="D52" s="51" t="s">
        <v>153</v>
      </c>
      <c r="E52" s="90">
        <v>24</v>
      </c>
      <c r="I52" s="34" t="s">
        <v>179</v>
      </c>
      <c r="J52" s="20">
        <v>2</v>
      </c>
      <c r="K52" s="60" t="s">
        <v>154</v>
      </c>
      <c r="O52" s="7"/>
      <c r="P52" s="8"/>
      <c r="Q52" s="8"/>
    </row>
    <row r="53" spans="1:17" ht="18" x14ac:dyDescent="0.25">
      <c r="B53" s="89" t="s">
        <v>62</v>
      </c>
      <c r="C53" s="46">
        <v>4</v>
      </c>
      <c r="D53" s="51" t="s">
        <v>153</v>
      </c>
      <c r="E53" s="90">
        <v>25</v>
      </c>
      <c r="F53" s="7"/>
      <c r="G53" s="8"/>
      <c r="I53" s="34" t="s">
        <v>77</v>
      </c>
      <c r="J53" s="20">
        <v>2</v>
      </c>
      <c r="K53" s="60" t="s">
        <v>154</v>
      </c>
      <c r="O53" s="7"/>
      <c r="P53" s="8"/>
      <c r="Q53" s="8"/>
    </row>
    <row r="54" spans="1:17" ht="18" x14ac:dyDescent="0.25">
      <c r="A54" s="45"/>
      <c r="B54" s="89" t="s">
        <v>165</v>
      </c>
      <c r="C54" s="46">
        <v>3</v>
      </c>
      <c r="D54" s="51" t="s">
        <v>133</v>
      </c>
      <c r="E54" s="90">
        <v>26</v>
      </c>
      <c r="F54" s="7"/>
      <c r="G54" s="8"/>
      <c r="I54" s="34" t="s">
        <v>132</v>
      </c>
      <c r="J54" s="20">
        <v>2</v>
      </c>
      <c r="K54" s="60" t="s">
        <v>154</v>
      </c>
      <c r="O54" s="7"/>
      <c r="P54" s="8"/>
      <c r="Q54" s="8"/>
    </row>
    <row r="55" spans="1:17" ht="18" x14ac:dyDescent="0.25">
      <c r="A55" s="45"/>
      <c r="B55" s="89" t="s">
        <v>135</v>
      </c>
      <c r="C55" s="46">
        <v>3</v>
      </c>
      <c r="D55" s="51" t="s">
        <v>133</v>
      </c>
      <c r="E55" s="90">
        <v>27</v>
      </c>
      <c r="F55" s="7"/>
      <c r="G55" s="8"/>
      <c r="I55" s="34" t="s">
        <v>113</v>
      </c>
      <c r="J55" s="20">
        <v>2</v>
      </c>
      <c r="K55" s="60" t="s">
        <v>154</v>
      </c>
      <c r="P55" s="8"/>
      <c r="Q55" s="8"/>
    </row>
    <row r="56" spans="1:17" ht="18" x14ac:dyDescent="0.25">
      <c r="A56" s="45"/>
      <c r="B56" s="89" t="s">
        <v>120</v>
      </c>
      <c r="C56" s="46">
        <v>3</v>
      </c>
      <c r="D56" s="51" t="s">
        <v>133</v>
      </c>
      <c r="E56" s="90">
        <v>28</v>
      </c>
      <c r="F56" s="7"/>
      <c r="G56" s="8"/>
      <c r="I56" s="34" t="s">
        <v>114</v>
      </c>
      <c r="J56" s="20">
        <v>1</v>
      </c>
      <c r="K56" s="60" t="s">
        <v>148</v>
      </c>
      <c r="O56" s="7"/>
      <c r="P56" s="8"/>
      <c r="Q56" s="8"/>
    </row>
    <row r="57" spans="1:17" ht="18" x14ac:dyDescent="0.25">
      <c r="A57" s="45"/>
      <c r="B57" s="89" t="s">
        <v>166</v>
      </c>
      <c r="C57" s="46">
        <v>3</v>
      </c>
      <c r="D57" s="51" t="s">
        <v>133</v>
      </c>
      <c r="E57" s="90">
        <v>29</v>
      </c>
      <c r="F57" s="7"/>
      <c r="G57" s="8"/>
      <c r="I57" s="34" t="s">
        <v>139</v>
      </c>
      <c r="J57" s="20">
        <v>1</v>
      </c>
      <c r="K57" s="60" t="s">
        <v>148</v>
      </c>
      <c r="O57" s="7"/>
      <c r="P57" s="8"/>
      <c r="Q57" s="8"/>
    </row>
    <row r="58" spans="1:17" ht="18" x14ac:dyDescent="0.25">
      <c r="A58" s="45"/>
      <c r="B58" s="89" t="s">
        <v>121</v>
      </c>
      <c r="C58" s="46">
        <v>3</v>
      </c>
      <c r="D58" s="51" t="s">
        <v>133</v>
      </c>
      <c r="E58" s="90">
        <v>30</v>
      </c>
      <c r="F58" s="7"/>
      <c r="G58" s="8"/>
      <c r="I58" s="34" t="s">
        <v>125</v>
      </c>
      <c r="J58" s="20">
        <v>1</v>
      </c>
      <c r="K58" s="60" t="s">
        <v>148</v>
      </c>
      <c r="O58" s="7"/>
      <c r="P58" s="8"/>
      <c r="Q58" s="8"/>
    </row>
    <row r="59" spans="1:17" ht="16.899999999999999" customHeight="1" x14ac:dyDescent="0.25">
      <c r="A59" s="45"/>
      <c r="B59" s="89" t="s">
        <v>52</v>
      </c>
      <c r="C59" s="46">
        <v>3</v>
      </c>
      <c r="D59" s="51" t="s">
        <v>133</v>
      </c>
      <c r="E59" s="90">
        <v>31</v>
      </c>
      <c r="G59" s="8"/>
      <c r="H59"/>
      <c r="I59" s="34" t="s">
        <v>101</v>
      </c>
      <c r="J59" s="20">
        <v>1</v>
      </c>
      <c r="K59" s="60" t="s">
        <v>148</v>
      </c>
      <c r="O59" s="7"/>
      <c r="P59" s="8"/>
      <c r="Q59" s="8"/>
    </row>
    <row r="60" spans="1:17" ht="18" x14ac:dyDescent="0.25">
      <c r="A60" s="45"/>
      <c r="B60" s="89" t="s">
        <v>167</v>
      </c>
      <c r="C60" s="46">
        <v>3</v>
      </c>
      <c r="D60" s="51" t="s">
        <v>133</v>
      </c>
      <c r="E60" s="90">
        <v>32</v>
      </c>
      <c r="G60" s="8"/>
      <c r="H60"/>
      <c r="I60" s="34" t="s">
        <v>147</v>
      </c>
      <c r="J60" s="20">
        <v>1</v>
      </c>
      <c r="K60" s="60" t="s">
        <v>148</v>
      </c>
      <c r="O60" s="7"/>
      <c r="P60" s="8"/>
      <c r="Q60" s="8"/>
    </row>
    <row r="61" spans="1:17" ht="18" x14ac:dyDescent="0.25">
      <c r="A61" s="45"/>
      <c r="B61" s="89" t="s">
        <v>81</v>
      </c>
      <c r="C61" s="46">
        <v>3</v>
      </c>
      <c r="D61" s="51" t="s">
        <v>133</v>
      </c>
      <c r="E61" s="90">
        <v>33</v>
      </c>
      <c r="G61" s="8"/>
      <c r="H61"/>
      <c r="I61" s="34" t="s">
        <v>63</v>
      </c>
      <c r="J61" s="20">
        <v>1</v>
      </c>
      <c r="K61" s="60" t="s">
        <v>148</v>
      </c>
      <c r="P61" s="8"/>
      <c r="Q61" s="8"/>
    </row>
    <row r="62" spans="1:17" ht="18" x14ac:dyDescent="0.25">
      <c r="B62" s="89" t="s">
        <v>134</v>
      </c>
      <c r="C62" s="46">
        <v>3</v>
      </c>
      <c r="D62" s="51" t="s">
        <v>133</v>
      </c>
      <c r="E62" s="90">
        <v>34</v>
      </c>
      <c r="F62" s="41">
        <v>0</v>
      </c>
      <c r="G62" s="8"/>
      <c r="H62"/>
      <c r="I62" s="34" t="s">
        <v>126</v>
      </c>
      <c r="J62" s="20">
        <v>1</v>
      </c>
      <c r="K62" s="60" t="s">
        <v>148</v>
      </c>
      <c r="P62" s="8"/>
      <c r="Q62" s="8"/>
    </row>
    <row r="63" spans="1:17" x14ac:dyDescent="0.25">
      <c r="B63" s="89" t="s">
        <v>64</v>
      </c>
      <c r="C63" s="46">
        <v>3</v>
      </c>
      <c r="D63" s="51" t="s">
        <v>133</v>
      </c>
      <c r="E63" s="90">
        <v>35</v>
      </c>
      <c r="I63" s="34" t="s">
        <v>49</v>
      </c>
      <c r="J63" s="20">
        <v>1</v>
      </c>
      <c r="K63" s="60" t="s">
        <v>148</v>
      </c>
      <c r="O63"/>
    </row>
    <row r="64" spans="1:17" x14ac:dyDescent="0.25">
      <c r="B64" s="89" t="s">
        <v>115</v>
      </c>
      <c r="C64" s="46">
        <v>3</v>
      </c>
      <c r="D64" s="51" t="s">
        <v>133</v>
      </c>
      <c r="E64" s="90">
        <v>36</v>
      </c>
      <c r="I64" s="105" t="s">
        <v>23</v>
      </c>
      <c r="J64" s="106">
        <v>4</v>
      </c>
      <c r="K64" s="107" t="s">
        <v>153</v>
      </c>
      <c r="O64"/>
    </row>
    <row r="65" spans="2:15" ht="18" x14ac:dyDescent="0.25">
      <c r="B65" s="89" t="s">
        <v>119</v>
      </c>
      <c r="C65" s="46">
        <v>3</v>
      </c>
      <c r="D65" s="51" t="s">
        <v>133</v>
      </c>
      <c r="E65" s="90">
        <v>37</v>
      </c>
      <c r="J65" s="8"/>
      <c r="M65" s="8"/>
      <c r="O65"/>
    </row>
    <row r="66" spans="2:15" ht="18" x14ac:dyDescent="0.25">
      <c r="B66" s="89" t="s">
        <v>67</v>
      </c>
      <c r="C66" s="46">
        <v>2</v>
      </c>
      <c r="D66" s="51" t="s">
        <v>154</v>
      </c>
      <c r="E66" s="90">
        <v>38</v>
      </c>
      <c r="G66" s="8"/>
      <c r="J66" s="8"/>
      <c r="O66"/>
    </row>
    <row r="67" spans="2:15" ht="18" x14ac:dyDescent="0.25">
      <c r="B67" s="89" t="s">
        <v>54</v>
      </c>
      <c r="C67" s="46">
        <v>2</v>
      </c>
      <c r="D67" s="51" t="s">
        <v>154</v>
      </c>
      <c r="E67" s="90">
        <v>39</v>
      </c>
      <c r="G67" s="8"/>
      <c r="O67"/>
    </row>
    <row r="68" spans="2:15" x14ac:dyDescent="0.25">
      <c r="B68" s="89" t="s">
        <v>110</v>
      </c>
      <c r="C68" s="46">
        <v>2</v>
      </c>
      <c r="D68" s="51" t="s">
        <v>154</v>
      </c>
      <c r="E68" s="90">
        <v>40</v>
      </c>
      <c r="O68"/>
    </row>
    <row r="69" spans="2:15" x14ac:dyDescent="0.25">
      <c r="B69" s="89" t="s">
        <v>168</v>
      </c>
      <c r="C69" s="46">
        <v>2</v>
      </c>
      <c r="D69" s="51" t="s">
        <v>154</v>
      </c>
      <c r="E69" s="90">
        <v>41</v>
      </c>
      <c r="O69"/>
    </row>
    <row r="70" spans="2:15" x14ac:dyDescent="0.25">
      <c r="B70" s="89" t="s">
        <v>58</v>
      </c>
      <c r="C70" s="46">
        <v>2</v>
      </c>
      <c r="D70" s="51" t="s">
        <v>154</v>
      </c>
      <c r="E70" s="90">
        <v>42</v>
      </c>
      <c r="O70"/>
    </row>
    <row r="71" spans="2:15" x14ac:dyDescent="0.25">
      <c r="B71" s="89" t="s">
        <v>42</v>
      </c>
      <c r="C71" s="46">
        <v>2</v>
      </c>
      <c r="D71" s="51" t="s">
        <v>154</v>
      </c>
      <c r="E71" s="90">
        <v>43</v>
      </c>
      <c r="O71"/>
    </row>
    <row r="72" spans="2:15" x14ac:dyDescent="0.25">
      <c r="B72" s="89" t="s">
        <v>66</v>
      </c>
      <c r="C72" s="46">
        <v>2</v>
      </c>
      <c r="D72" s="51" t="s">
        <v>154</v>
      </c>
      <c r="E72" s="90">
        <v>44</v>
      </c>
      <c r="O72"/>
    </row>
    <row r="73" spans="2:15" x14ac:dyDescent="0.25">
      <c r="B73" s="89" t="s">
        <v>129</v>
      </c>
      <c r="C73" s="46">
        <v>2</v>
      </c>
      <c r="D73" s="51" t="s">
        <v>154</v>
      </c>
      <c r="E73" s="90">
        <v>45</v>
      </c>
      <c r="O73"/>
    </row>
    <row r="74" spans="2:15" x14ac:dyDescent="0.25">
      <c r="B74" s="89" t="s">
        <v>70</v>
      </c>
      <c r="C74" s="46">
        <v>2</v>
      </c>
      <c r="D74" s="51" t="s">
        <v>154</v>
      </c>
      <c r="E74" s="90">
        <v>46</v>
      </c>
      <c r="O74"/>
    </row>
    <row r="75" spans="2:15" x14ac:dyDescent="0.25">
      <c r="B75" s="89" t="s">
        <v>122</v>
      </c>
      <c r="C75" s="46">
        <v>2</v>
      </c>
      <c r="D75" s="51" t="s">
        <v>154</v>
      </c>
      <c r="E75" s="90">
        <v>47</v>
      </c>
      <c r="N75" s="9"/>
    </row>
    <row r="76" spans="2:15" x14ac:dyDescent="0.25">
      <c r="B76" s="89" t="s">
        <v>61</v>
      </c>
      <c r="C76" s="46">
        <v>2</v>
      </c>
      <c r="D76" s="51" t="s">
        <v>154</v>
      </c>
      <c r="E76" s="90">
        <v>48</v>
      </c>
      <c r="G76" s="41"/>
      <c r="H76"/>
      <c r="O76"/>
    </row>
    <row r="77" spans="2:15" x14ac:dyDescent="0.25">
      <c r="B77" s="89" t="s">
        <v>136</v>
      </c>
      <c r="C77" s="46">
        <v>1</v>
      </c>
      <c r="D77" s="51" t="s">
        <v>148</v>
      </c>
      <c r="E77" s="90">
        <v>49</v>
      </c>
    </row>
    <row r="78" spans="2:15" x14ac:dyDescent="0.25">
      <c r="B78" s="89" t="s">
        <v>137</v>
      </c>
      <c r="C78" s="46">
        <v>1</v>
      </c>
      <c r="D78" s="51" t="s">
        <v>148</v>
      </c>
      <c r="E78" s="90">
        <v>50</v>
      </c>
    </row>
    <row r="79" spans="2:15" x14ac:dyDescent="0.25">
      <c r="B79" s="89" t="s">
        <v>146</v>
      </c>
      <c r="C79" s="46">
        <v>1</v>
      </c>
      <c r="D79" s="51" t="s">
        <v>148</v>
      </c>
      <c r="E79" s="90">
        <v>51</v>
      </c>
    </row>
    <row r="80" spans="2:15" x14ac:dyDescent="0.25">
      <c r="B80" s="89" t="s">
        <v>169</v>
      </c>
      <c r="C80" s="46">
        <v>1</v>
      </c>
      <c r="D80" s="51" t="s">
        <v>148</v>
      </c>
      <c r="E80" s="90">
        <v>52</v>
      </c>
    </row>
    <row r="81" spans="2:15" x14ac:dyDescent="0.25">
      <c r="B81" s="89" t="s">
        <v>118</v>
      </c>
      <c r="C81" s="46">
        <v>1</v>
      </c>
      <c r="D81" s="51" t="s">
        <v>148</v>
      </c>
      <c r="E81" s="90">
        <v>53</v>
      </c>
      <c r="N81" s="9"/>
    </row>
    <row r="82" spans="2:15" x14ac:dyDescent="0.25">
      <c r="B82" s="89" t="s">
        <v>82</v>
      </c>
      <c r="C82" s="46">
        <v>1</v>
      </c>
      <c r="D82" s="51" t="s">
        <v>148</v>
      </c>
      <c r="E82" s="90">
        <v>54</v>
      </c>
      <c r="G82" s="41"/>
      <c r="H82"/>
      <c r="O82"/>
    </row>
    <row r="83" spans="2:15" x14ac:dyDescent="0.25">
      <c r="B83" s="89" t="s">
        <v>101</v>
      </c>
      <c r="C83" s="46">
        <v>1</v>
      </c>
      <c r="D83" s="51" t="s">
        <v>148</v>
      </c>
      <c r="E83" s="90">
        <v>55</v>
      </c>
    </row>
    <row r="84" spans="2:15" x14ac:dyDescent="0.25">
      <c r="B84" s="89" t="s">
        <v>138</v>
      </c>
      <c r="C84" s="46">
        <v>1</v>
      </c>
      <c r="D84" s="51" t="s">
        <v>148</v>
      </c>
      <c r="E84" s="90">
        <v>56</v>
      </c>
      <c r="I84" s="25"/>
    </row>
    <row r="85" spans="2:15" x14ac:dyDescent="0.25">
      <c r="B85" s="89" t="s">
        <v>84</v>
      </c>
      <c r="C85" s="46">
        <v>1</v>
      </c>
      <c r="D85" s="51" t="s">
        <v>148</v>
      </c>
      <c r="E85" s="90">
        <v>57</v>
      </c>
      <c r="I85" s="25"/>
    </row>
    <row r="86" spans="2:15" x14ac:dyDescent="0.25">
      <c r="B86" s="89" t="s">
        <v>75</v>
      </c>
      <c r="C86" s="46">
        <v>1</v>
      </c>
      <c r="D86" s="51" t="s">
        <v>148</v>
      </c>
      <c r="E86" s="90">
        <v>58</v>
      </c>
      <c r="I86" s="25"/>
    </row>
    <row r="87" spans="2:15" x14ac:dyDescent="0.25">
      <c r="B87" s="89" t="s">
        <v>72</v>
      </c>
      <c r="C87" s="46">
        <v>1</v>
      </c>
      <c r="D87" s="51" t="s">
        <v>148</v>
      </c>
      <c r="E87" s="90">
        <v>59</v>
      </c>
      <c r="I87" s="25"/>
    </row>
    <row r="88" spans="2:15" x14ac:dyDescent="0.25">
      <c r="B88" s="89" t="s">
        <v>145</v>
      </c>
      <c r="C88" s="46">
        <v>1</v>
      </c>
      <c r="D88" s="51" t="s">
        <v>148</v>
      </c>
      <c r="E88" s="90">
        <v>60</v>
      </c>
      <c r="I88" s="25"/>
    </row>
    <row r="89" spans="2:15" x14ac:dyDescent="0.25">
      <c r="B89" s="89" t="s">
        <v>144</v>
      </c>
      <c r="C89" s="46">
        <v>1</v>
      </c>
      <c r="D89" s="51" t="s">
        <v>148</v>
      </c>
      <c r="E89" s="90">
        <v>61</v>
      </c>
      <c r="G89" s="25"/>
      <c r="H89" s="69"/>
    </row>
    <row r="90" spans="2:15" x14ac:dyDescent="0.25">
      <c r="B90" s="89" t="s">
        <v>111</v>
      </c>
      <c r="C90" s="46">
        <v>1</v>
      </c>
      <c r="D90" s="51" t="s">
        <v>148</v>
      </c>
      <c r="E90" s="90">
        <v>62</v>
      </c>
      <c r="G90" s="25"/>
      <c r="H90" s="69"/>
    </row>
    <row r="91" spans="2:15" x14ac:dyDescent="0.25">
      <c r="B91" s="89" t="s">
        <v>128</v>
      </c>
      <c r="C91" s="46">
        <v>1</v>
      </c>
      <c r="D91" s="51" t="s">
        <v>148</v>
      </c>
      <c r="E91" s="90">
        <v>63</v>
      </c>
      <c r="G91" s="25"/>
      <c r="H91" s="69"/>
    </row>
    <row r="92" spans="2:15" x14ac:dyDescent="0.25">
      <c r="B92" s="89" t="s">
        <v>170</v>
      </c>
      <c r="C92" s="46">
        <v>1</v>
      </c>
      <c r="D92" s="51" t="s">
        <v>148</v>
      </c>
      <c r="E92" s="90">
        <v>64</v>
      </c>
      <c r="G92" s="25"/>
      <c r="H92" s="69"/>
    </row>
    <row r="93" spans="2:15" x14ac:dyDescent="0.25">
      <c r="B93" s="89" t="s">
        <v>60</v>
      </c>
      <c r="C93" s="46">
        <v>1</v>
      </c>
      <c r="D93" s="51" t="s">
        <v>148</v>
      </c>
      <c r="E93" s="90">
        <v>65</v>
      </c>
      <c r="G93" s="25"/>
      <c r="H93" s="69"/>
    </row>
    <row r="94" spans="2:15" x14ac:dyDescent="0.25">
      <c r="B94" s="89" t="s">
        <v>53</v>
      </c>
      <c r="C94" s="46">
        <v>1</v>
      </c>
      <c r="D94" s="51" t="s">
        <v>148</v>
      </c>
      <c r="E94" s="90">
        <v>66</v>
      </c>
    </row>
    <row r="95" spans="2:15" x14ac:dyDescent="0.25">
      <c r="B95" s="89" t="s">
        <v>171</v>
      </c>
      <c r="C95" s="46">
        <v>1</v>
      </c>
      <c r="D95" s="51" t="s">
        <v>148</v>
      </c>
      <c r="E95" s="90">
        <v>67</v>
      </c>
    </row>
    <row r="96" spans="2:15" x14ac:dyDescent="0.25">
      <c r="B96" s="89" t="s">
        <v>76</v>
      </c>
      <c r="C96" s="46">
        <v>1</v>
      </c>
      <c r="D96" s="51" t="s">
        <v>148</v>
      </c>
      <c r="E96" s="90">
        <v>68</v>
      </c>
    </row>
    <row r="97" spans="2:5" x14ac:dyDescent="0.25">
      <c r="B97" s="89" t="s">
        <v>80</v>
      </c>
      <c r="C97" s="46">
        <v>1</v>
      </c>
      <c r="D97" s="51" t="s">
        <v>148</v>
      </c>
      <c r="E97" s="90">
        <v>69</v>
      </c>
    </row>
    <row r="98" spans="2:5" x14ac:dyDescent="0.25">
      <c r="C98">
        <f>SUM(C29:C97)</f>
        <v>241</v>
      </c>
    </row>
  </sheetData>
  <sortState xmlns:xlrd2="http://schemas.microsoft.com/office/spreadsheetml/2017/richdata2" ref="I22:K35">
    <sortCondition descending="1" ref="J22:J35"/>
  </sortState>
  <mergeCells count="6">
    <mergeCell ref="I2:J2"/>
    <mergeCell ref="I1:J1"/>
    <mergeCell ref="F19:G19"/>
    <mergeCell ref="F17:G17"/>
    <mergeCell ref="F16:G16"/>
    <mergeCell ref="F18:G18"/>
  </mergeCell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20210423</vt:lpstr>
      <vt:lpstr>'20210423'!Área_de_impresión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2021-04-24T13:37:05Z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20200822 CASOS CONFIRMADOS POR ZONA BASICA DE SALUD.xlsx</vt:lpwstr>
  </property>
</Properties>
</file>