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30" windowHeight="7740" firstSheet="1" activeTab="1"/>
  </bookViews>
  <sheets>
    <sheet name="para ocultar " sheetId="3" state="hidden" r:id="rId1"/>
    <sheet name="20210416" sheetId="1" r:id="rId2"/>
    <sheet name="PARA OCULTAR POSITIVIDAD" sheetId="2" state="hidden" r:id="rId3"/>
  </sheets>
  <definedNames>
    <definedName name="_xlnm._FilterDatabase" localSheetId="1" hidden="1">'20210416'!#REF!</definedName>
    <definedName name="_xlnm._FilterDatabase" localSheetId="0" hidden="1">'para ocultar '!$G$61:$I$61</definedName>
    <definedName name="_xlnm.Print_Area" localSheetId="1">'20210416'!$A:$K</definedName>
    <definedName name="_xlnm.Print_Area" localSheetId="2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J63" i="1"/>
  <c r="C96"/>
  <c r="E36" i="2"/>
  <c r="E24"/>
  <c r="F3" i="1"/>
  <c r="F4"/>
  <c r="F5"/>
  <c r="F6"/>
  <c r="F7"/>
  <c r="F8"/>
  <c r="F9"/>
  <c r="F10"/>
  <c r="F11"/>
  <c r="B2" i="2" l="1"/>
  <c r="C20" l="1"/>
  <c r="C19" l="1"/>
  <c r="J17" i="1"/>
  <c r="C20" l="1"/>
  <c r="D20" l="1"/>
  <c r="K35"/>
  <c r="N82" i="3"/>
  <c r="B81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C69" s="1"/>
  <c r="B68"/>
  <c r="C68" s="1"/>
  <c r="C8" i="2" l="1"/>
  <c r="C9"/>
  <c r="C10"/>
  <c r="C11"/>
  <c r="G3" i="1" l="1"/>
  <c r="G4" s="1"/>
  <c r="H4" l="1"/>
  <c r="H6"/>
  <c r="H5"/>
  <c r="H7"/>
  <c r="G5" l="1"/>
  <c r="C16" i="2" s="1"/>
  <c r="G6" i="1" l="1"/>
  <c r="C17" i="2" s="1"/>
  <c r="D23" i="1"/>
  <c r="G7" l="1"/>
  <c r="C18" i="2" s="1"/>
  <c r="G8" i="1" l="1"/>
  <c r="C5" i="2"/>
  <c r="G9" i="1" l="1"/>
  <c r="G10" l="1"/>
  <c r="G11" s="1"/>
  <c r="K22"/>
  <c r="C12" i="2"/>
  <c r="K24" i="1"/>
  <c r="K26"/>
  <c r="K31"/>
  <c r="K23"/>
  <c r="K34"/>
  <c r="K29"/>
  <c r="K25"/>
  <c r="K32"/>
  <c r="K30"/>
  <c r="K33"/>
  <c r="K28"/>
  <c r="K27"/>
  <c r="F12" i="2" l="1"/>
  <c r="D5" l="1"/>
  <c r="E5" s="1"/>
  <c r="E4"/>
  <c r="D20" l="1"/>
  <c r="D19" l="1"/>
  <c r="D16"/>
  <c r="D17"/>
  <c r="D18"/>
  <c r="E3" l="1"/>
  <c r="D24" i="1" l="1"/>
</calcChain>
</file>

<file path=xl/sharedStrings.xml><?xml version="1.0" encoding="utf-8"?>
<sst xmlns="http://schemas.openxmlformats.org/spreadsheetml/2006/main" count="740" uniqueCount="366">
  <si>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</si>
  <si>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</si>
  <si>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</si>
  <si>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</si>
  <si>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</si>
  <si>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</si>
  <si>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</si>
  <si>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</si>
  <si>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</si>
  <si>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</si>
  <si>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</si>
  <si>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</si>
  <si>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</si>
  <si>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</si>
  <si>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</si>
  <si>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</si>
  <si>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</si>
  <si>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</si>
  <si>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</si>
  <si>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</si>
  <si>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</si>
  <si>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</si>
  <si>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</si>
  <si>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</si>
  <si>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</si>
  <si>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</si>
  <si>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</si>
  <si>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</si>
  <si>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</si>
  <si>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</si>
  <si>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</si>
  <si>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</si>
  <si>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</si>
  <si>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</si>
  <si>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</si>
  <si>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</si>
  <si>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</si>
  <si>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</si>
  <si>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</si>
  <si>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</si>
  <si>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</si>
  <si>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</si>
  <si>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</si>
  <si>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</si>
  <si>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</si>
  <si>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</si>
  <si>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</si>
  <si>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</si>
  <si>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</si>
  <si>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</si>
  <si>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</si>
  <si>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</si>
  <si>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</si>
  <si>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</si>
  <si>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</si>
  <si>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</si>
  <si>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</si>
  <si>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</si>
  <si>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</si>
  <si>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</si>
  <si>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</si>
  <si>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</si>
  <si>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</si>
  <si>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</si>
  <si>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</si>
  <si>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</si>
  <si>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</si>
  <si>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</si>
  <si>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</si>
  <si>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</si>
  <si>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</si>
  <si>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</si>
  <si>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</si>
  <si>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</si>
  <si>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</si>
  <si>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</si>
  <si>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</si>
  <si>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</si>
  <si>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</si>
  <si>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</si>
  <si>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</si>
  <si>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</si>
  <si>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</si>
  <si>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</si>
  <si>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</si>
  <si>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</si>
  <si>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</si>
  <si>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</si>
  <si>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</si>
  <si>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</si>
  <si>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</si>
  <si>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</si>
  <si>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</si>
  <si>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</si>
  <si>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</si>
  <si>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</si>
  <si>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</si>
  <si>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</si>
  <si>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</si>
  <si>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</si>
  <si>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</si>
  <si>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</si>
  <si>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</si>
  <si>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</si>
  <si>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</si>
  <si>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</si>
  <si>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</si>
  <si>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La Litera / La Llitera</t>
  </si>
  <si>
    <t>Tarazona Y El Moncayo</t>
  </si>
  <si>
    <t>Social</t>
  </si>
  <si>
    <t>Alcañiz</t>
  </si>
  <si>
    <t>Cinco Villas</t>
  </si>
  <si>
    <t>Fraga</t>
  </si>
  <si>
    <t>Bajo Cinca / Baix Cinca</t>
  </si>
  <si>
    <t>Tamarite De Litera</t>
  </si>
  <si>
    <t>Barbastro</t>
  </si>
  <si>
    <t>Caspe</t>
  </si>
  <si>
    <t>Binefar</t>
  </si>
  <si>
    <t>San Pablo</t>
  </si>
  <si>
    <t>Cinca Medio</t>
  </si>
  <si>
    <t>Valdejalón</t>
  </si>
  <si>
    <t>Reboleria</t>
  </si>
  <si>
    <t>La Almunia De Doña Godina</t>
  </si>
  <si>
    <t>Miralbueno-Garrapinillos</t>
  </si>
  <si>
    <t>Monzon Urbana</t>
  </si>
  <si>
    <t>Alagon</t>
  </si>
  <si>
    <t>Oliver</t>
  </si>
  <si>
    <t>San Jose Centro</t>
  </si>
  <si>
    <t>Santa Isabel</t>
  </si>
  <si>
    <t>Bombarda</t>
  </si>
  <si>
    <t>Huesca Capital Nº 1 (Perpetuo Socorro)</t>
  </si>
  <si>
    <t>Venecia</t>
  </si>
  <si>
    <t>Zalfonada</t>
  </si>
  <si>
    <t>Hoya De Huesca / Plana De Uesca</t>
  </si>
  <si>
    <t>Madre Vedruna-Miraflores</t>
  </si>
  <si>
    <t>Arrabal</t>
  </si>
  <si>
    <t>San Jose Sur</t>
  </si>
  <si>
    <t>Actur Norte</t>
  </si>
  <si>
    <t>La Ribagorza</t>
  </si>
  <si>
    <t>Rumania</t>
  </si>
  <si>
    <t>Nicaragua</t>
  </si>
  <si>
    <t>Tauste</t>
  </si>
  <si>
    <t>Utebo</t>
  </si>
  <si>
    <t>Almozara</t>
  </si>
  <si>
    <t>Ejea De Los Caballeros</t>
  </si>
  <si>
    <t>Jaca</t>
  </si>
  <si>
    <t>San Jose Norte</t>
  </si>
  <si>
    <t>Fernando El Catolico</t>
  </si>
  <si>
    <t>Hernan Cortes</t>
  </si>
  <si>
    <t>Huesca Capital Nº 2 (Santo Grial)</t>
  </si>
  <si>
    <t>Teruel Ensanche</t>
  </si>
  <si>
    <t>Campo De Cariñena</t>
  </si>
  <si>
    <t>1.86</t>
  </si>
  <si>
    <t>Delicias Sur</t>
  </si>
  <si>
    <t>Graus</t>
  </si>
  <si>
    <t>Torre Ramona</t>
  </si>
  <si>
    <t>Independencia</t>
  </si>
  <si>
    <t>Andorra</t>
  </si>
  <si>
    <t>Borja</t>
  </si>
  <si>
    <t>Calanda</t>
  </si>
  <si>
    <t>Cuarte de Huerva</t>
  </si>
  <si>
    <t>Calatayud</t>
  </si>
  <si>
    <t>Ejea de los Caballeros</t>
  </si>
  <si>
    <t>Monzón</t>
  </si>
  <si>
    <t>Marruecos</t>
  </si>
  <si>
    <t>2.79</t>
  </si>
  <si>
    <t>1.24</t>
  </si>
  <si>
    <t>0.31</t>
  </si>
  <si>
    <t>3.10</t>
  </si>
  <si>
    <t>1.55</t>
  </si>
  <si>
    <t>0.93</t>
  </si>
  <si>
    <t>0.62</t>
  </si>
  <si>
    <t>Sector sanitario</t>
  </si>
  <si>
    <t>5.26</t>
  </si>
  <si>
    <t>Fuentes De Ebro</t>
  </si>
  <si>
    <t>2.48</t>
  </si>
  <si>
    <t>Zuera</t>
  </si>
  <si>
    <t>Utrillas</t>
  </si>
  <si>
    <t>Bujaraloz</t>
  </si>
  <si>
    <t>Daroca</t>
  </si>
  <si>
    <t>Maella</t>
  </si>
  <si>
    <t>Municipio</t>
  </si>
  <si>
    <t>Zaragoza **</t>
  </si>
  <si>
    <t>51.39</t>
  </si>
  <si>
    <t>Tarazona **</t>
  </si>
  <si>
    <t>Fraga **</t>
  </si>
  <si>
    <t>Cadrete</t>
  </si>
  <si>
    <t>Binéfar</t>
  </si>
  <si>
    <t>Cuarte De Huerva **</t>
  </si>
  <si>
    <t>Ejea De Los Caballeros **</t>
  </si>
  <si>
    <t>Monzón **</t>
  </si>
  <si>
    <t>María De Huerva</t>
  </si>
  <si>
    <t>Burgo De Ebro (El)</t>
  </si>
  <si>
    <t>Calatayud **</t>
  </si>
  <si>
    <t>Remolinos</t>
  </si>
  <si>
    <t>Añón De Moncayo</t>
  </si>
  <si>
    <t>Biescas</t>
  </si>
  <si>
    <t>Huesca **</t>
  </si>
  <si>
    <t>Villanueva De Gállego</t>
  </si>
  <si>
    <t>Alagón</t>
  </si>
  <si>
    <t>Albelda</t>
  </si>
  <si>
    <t>Cabañas De Ebro</t>
  </si>
  <si>
    <t>Calatorao</t>
  </si>
  <si>
    <t>Castellote</t>
  </si>
  <si>
    <t>Escatrón</t>
  </si>
  <si>
    <t>Jaca **</t>
  </si>
  <si>
    <t>Pradilla De Ebro</t>
  </si>
  <si>
    <t>Tolva</t>
  </si>
  <si>
    <t>Torre La Ribera</t>
  </si>
  <si>
    <t>Alhama De Aragón</t>
  </si>
  <si>
    <t>Almunia De Doña Godina (La)</t>
  </si>
  <si>
    <t>Altorricón</t>
  </si>
  <si>
    <t>Canfranc</t>
  </si>
  <si>
    <t>Épila</t>
  </si>
  <si>
    <t>Fonz</t>
  </si>
  <si>
    <t>Monegrillo</t>
  </si>
  <si>
    <t>Montón</t>
  </si>
  <si>
    <t>Ricla</t>
  </si>
  <si>
    <t>Rubielos De Mora</t>
  </si>
  <si>
    <t>Sobradiel</t>
  </si>
  <si>
    <t>Utebo **</t>
  </si>
  <si>
    <t>Villanúa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</si>
  <si>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</si>
  <si>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</si>
  <si>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</si>
  <si>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</si>
  <si>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</si>
  <si>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</si>
  <si>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</si>
  <si>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</si>
  <si>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</si>
  <si>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</si>
  <si>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</si>
  <si>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</si>
  <si>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</si>
  <si>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</si>
  <si>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</si>
  <si>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</si>
  <si>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</si>
  <si>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</si>
  <si>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</si>
  <si>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</si>
  <si>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</si>
  <si>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</si>
  <si>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</si>
  <si>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</si>
  <si>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</si>
  <si>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</si>
  <si>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</si>
  <si>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</si>
  <si>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</si>
  <si>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</si>
  <si>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</si>
  <si>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</si>
  <si>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</si>
  <si>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</si>
  <si>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</si>
  <si>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</si>
  <si>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</si>
  <si>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</si>
  <si>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</si>
  <si>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</si>
  <si>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</si>
  <si>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</si>
  <si>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</si>
  <si>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</si>
  <si>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</si>
  <si>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</si>
  <si>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>100.00</t>
  </si>
  <si>
    <t>Centro sanitario</t>
  </si>
  <si>
    <t>Actur Oeste</t>
  </si>
  <si>
    <t>Colombia</t>
  </si>
  <si>
    <t>Casetas</t>
  </si>
  <si>
    <t>Sabiñanigo</t>
  </si>
  <si>
    <t>Alto Gállego</t>
  </si>
  <si>
    <t>Ucrania</t>
  </si>
  <si>
    <t>La Jacetania</t>
  </si>
  <si>
    <t>Ribera Alta Del Ebro</t>
  </si>
  <si>
    <t xml:space="preserve">(Periodo desde 15/02/2020) </t>
  </si>
  <si>
    <t>Grupo de edad</t>
  </si>
  <si>
    <t>Hombres</t>
  </si>
  <si>
    <t>Mujeres</t>
  </si>
  <si>
    <t>Argelia</t>
  </si>
  <si>
    <t>Bulgaria</t>
  </si>
  <si>
    <t>CALATAYUD</t>
  </si>
  <si>
    <t>TERUEL</t>
  </si>
  <si>
    <t>Valdefierro</t>
  </si>
  <si>
    <t>Comunidad De Calatayud</t>
  </si>
  <si>
    <t>Bajo Aragón</t>
  </si>
  <si>
    <t>Campo De Borja</t>
  </si>
  <si>
    <t>Argentina</t>
  </si>
  <si>
    <t>Cariñena</t>
  </si>
  <si>
    <t>Campo De Daroca</t>
  </si>
  <si>
    <t>Los Monegros</t>
  </si>
  <si>
    <t>Total casos confirmados</t>
  </si>
  <si>
    <t>90.03</t>
  </si>
  <si>
    <t>7.56</t>
  </si>
  <si>
    <t>2.06</t>
  </si>
  <si>
    <t>0.34</t>
  </si>
  <si>
    <t>Italia</t>
  </si>
  <si>
    <t>Distribución por SECTOR: en 7 casos confirmados no ha sido posible identificar el sector</t>
  </si>
  <si>
    <t>Alfajarin</t>
  </si>
  <si>
    <t>Actur Sur</t>
  </si>
  <si>
    <t>Berdun</t>
  </si>
  <si>
    <t>Andorra-Sierra De Arcos</t>
  </si>
  <si>
    <t>2.9%</t>
  </si>
  <si>
    <t>Zona básica sin identificar</t>
  </si>
  <si>
    <t>Distribución por ZBS: en 7 casos confirmados no ha sido posible identificar la ZBS</t>
  </si>
  <si>
    <t>0.30</t>
  </si>
  <si>
    <t>Distribución por edad y sexo: en 3 casos confirmados no ha sido posible identificar la edad o el sexo</t>
  </si>
  <si>
    <t>Distribución por PROVINCIA: en 0 casos confirmados no ha sido posible identificar la provincia</t>
  </si>
  <si>
    <t>0.90</t>
  </si>
  <si>
    <t>Centro socio-sanitario</t>
  </si>
  <si>
    <t>35.33</t>
  </si>
  <si>
    <t>Escolar</t>
  </si>
  <si>
    <t>2.10</t>
  </si>
  <si>
    <t>7.19</t>
  </si>
  <si>
    <t>5.99</t>
  </si>
  <si>
    <t>45.51</t>
  </si>
  <si>
    <t>81.44</t>
  </si>
  <si>
    <t>2.99</t>
  </si>
  <si>
    <t>2.40</t>
  </si>
  <si>
    <t>Ecuador</t>
  </si>
  <si>
    <t>1.80</t>
  </si>
  <si>
    <t>Ghana</t>
  </si>
  <si>
    <t>1.20</t>
  </si>
  <si>
    <t>Honduras</t>
  </si>
  <si>
    <t>0.60</t>
  </si>
  <si>
    <t>Portugal</t>
  </si>
  <si>
    <t>El Salvador</t>
  </si>
  <si>
    <t>Japón</t>
  </si>
  <si>
    <t>Pakistan</t>
  </si>
  <si>
    <t>Perú</t>
  </si>
  <si>
    <t>Reino Unido</t>
  </si>
  <si>
    <t>Senegal</t>
  </si>
  <si>
    <t>Suiza</t>
  </si>
  <si>
    <t>Venezuela</t>
  </si>
  <si>
    <t>32.34</t>
  </si>
  <si>
    <t>31.14</t>
  </si>
  <si>
    <t>15.57</t>
  </si>
  <si>
    <t>9.58</t>
  </si>
  <si>
    <t>5.69</t>
  </si>
  <si>
    <t>1.50</t>
  </si>
  <si>
    <t>6.59</t>
  </si>
  <si>
    <t>5.09</t>
  </si>
  <si>
    <t>4.19</t>
  </si>
  <si>
    <t>3.89</t>
  </si>
  <si>
    <t>3.59</t>
  </si>
  <si>
    <t>3.29</t>
  </si>
  <si>
    <t>2.69</t>
  </si>
  <si>
    <t>Parque Goya</t>
  </si>
  <si>
    <t>Luna</t>
  </si>
  <si>
    <t>Sastago</t>
  </si>
  <si>
    <t>Biescas-Valle De Tena</t>
  </si>
  <si>
    <t>Castejon De Sos</t>
  </si>
  <si>
    <t>Teruel Centro</t>
  </si>
  <si>
    <t>59.88</t>
  </si>
  <si>
    <t>Comunidad De Teruel</t>
  </si>
  <si>
    <t>Somontano De Barbastro</t>
  </si>
  <si>
    <t>Ribera Baja Del Ebro</t>
  </si>
  <si>
    <t>Distribución por COMARCA: en 1 caso confirmado no ha sido posible identificar la comarca</t>
  </si>
  <si>
    <t xml:space="preserve">Fraga </t>
  </si>
  <si>
    <t xml:space="preserve">Huesca </t>
  </si>
  <si>
    <t>Cuarte De Huerva</t>
  </si>
  <si>
    <t xml:space="preserve">Jaca </t>
  </si>
  <si>
    <t>Distribución por SINTOMATOLOGÍA: en 0 casos confirmado no ha sido posible identificar la sintomatología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</si>
</sst>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2" applyNumberFormat="0" applyFont="0" applyAlignment="0" applyProtection="0"/>
  </cellStyleXfs>
  <cellXfs count="201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0" fillId="13" borderId="12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6" fillId="18" borderId="3" xfId="0" applyFont="1" applyFill="1" applyBorder="1" applyAlignment="1">
      <alignment vertical="center" wrapText="1"/>
    </xf>
    <xf numFmtId="0" fontId="15" fillId="18" borderId="3" xfId="0" applyFont="1" applyFill="1" applyBorder="1" applyAlignment="1">
      <alignment horizontal="right" vertical="center" wrapText="1"/>
    </xf>
    <xf numFmtId="0" fontId="16" fillId="19" borderId="3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horizontal="right" vertical="center" wrapText="1"/>
    </xf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7" borderId="8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0" fontId="6" fillId="11" borderId="7" xfId="0" applyFont="1" applyFill="1" applyBorder="1"/>
    <xf numFmtId="0" fontId="3" fillId="0" borderId="0" xfId="0" applyFont="1" applyFill="1"/>
    <xf numFmtId="0" fontId="0" fillId="2" borderId="23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4" xfId="1" applyNumberFormat="1" applyFont="1" applyFill="1" applyBorder="1"/>
    <xf numFmtId="10" fontId="0" fillId="0" borderId="10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0" fillId="8" borderId="0" xfId="0" applyFill="1" applyBorder="1"/>
    <xf numFmtId="10" fontId="8" fillId="0" borderId="14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0" fillId="0" borderId="3" xfId="0" applyBorder="1"/>
    <xf numFmtId="1" fontId="5" fillId="5" borderId="3" xfId="0" applyNumberFormat="1" applyFont="1" applyFill="1" applyBorder="1" applyAlignment="1">
      <alignment wrapText="1"/>
    </xf>
    <xf numFmtId="1" fontId="5" fillId="26" borderId="3" xfId="0" applyNumberFormat="1" applyFont="1" applyFill="1" applyBorder="1" applyAlignment="1">
      <alignment wrapText="1"/>
    </xf>
    <xf numFmtId="0" fontId="6" fillId="9" borderId="7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3" fillId="20" borderId="24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10" fontId="1" fillId="4" borderId="15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25" borderId="25" xfId="0" applyFont="1" applyFill="1" applyBorder="1"/>
    <xf numFmtId="0" fontId="6" fillId="25" borderId="26" xfId="0" applyFont="1" applyFill="1" applyBorder="1"/>
    <xf numFmtId="0" fontId="6" fillId="7" borderId="27" xfId="0" applyFont="1" applyFill="1" applyBorder="1" applyAlignment="1">
      <alignment horizontal="left" wrapText="1"/>
    </xf>
    <xf numFmtId="10" fontId="6" fillId="9" borderId="14" xfId="0" applyNumberFormat="1" applyFont="1" applyFill="1" applyBorder="1" applyAlignment="1">
      <alignment horizontal="right"/>
    </xf>
    <xf numFmtId="10" fontId="6" fillId="11" borderId="14" xfId="0" applyNumberFormat="1" applyFont="1" applyFill="1" applyBorder="1" applyAlignment="1">
      <alignment horizontal="right"/>
    </xf>
    <xf numFmtId="0" fontId="26" fillId="0" borderId="3" xfId="0" applyFont="1" applyFill="1" applyBorder="1" applyAlignment="1"/>
    <xf numFmtId="1" fontId="5" fillId="9" borderId="3" xfId="0" applyNumberFormat="1" applyFont="1" applyFill="1" applyBorder="1" applyAlignment="1">
      <alignment wrapText="1"/>
    </xf>
    <xf numFmtId="10" fontId="0" fillId="20" borderId="3" xfId="0" applyNumberFormat="1" applyFont="1" applyFill="1" applyBorder="1" applyAlignment="1">
      <alignment horizontal="right" vertical="center"/>
    </xf>
    <xf numFmtId="0" fontId="26" fillId="20" borderId="3" xfId="0" applyFont="1" applyFill="1" applyBorder="1" applyAlignment="1"/>
    <xf numFmtId="0" fontId="8" fillId="0" borderId="21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10" fontId="8" fillId="0" borderId="22" xfId="0" applyNumberFormat="1" applyFont="1" applyBorder="1" applyAlignment="1">
      <alignment horizontal="right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1" fillId="20" borderId="1" xfId="0" applyFont="1" applyFill="1" applyBorder="1" applyAlignment="1">
      <alignment horizontal="center" vertical="center"/>
    </xf>
    <xf numFmtId="10" fontId="0" fillId="20" borderId="4" xfId="0" applyNumberFormat="1" applyFont="1" applyFill="1" applyBorder="1" applyAlignment="1">
      <alignment horizontal="right" vertical="center"/>
    </xf>
    <xf numFmtId="0" fontId="26" fillId="20" borderId="4" xfId="0" applyFont="1" applyFill="1" applyBorder="1" applyAlignment="1"/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7" xfId="0" applyFont="1" applyFill="1" applyBorder="1"/>
    <xf numFmtId="0" fontId="6" fillId="10" borderId="3" xfId="0" applyFont="1" applyFill="1" applyBorder="1"/>
    <xf numFmtId="10" fontId="6" fillId="10" borderId="14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0" fontId="3" fillId="4" borderId="3" xfId="0" applyFont="1" applyFill="1" applyBorder="1"/>
    <xf numFmtId="10" fontId="3" fillId="4" borderId="3" xfId="0" applyNumberFormat="1" applyFont="1" applyFill="1" applyBorder="1" applyAlignment="1">
      <alignment horizontal="right" vertical="center"/>
    </xf>
    <xf numFmtId="0" fontId="30" fillId="4" borderId="3" xfId="0" applyFont="1" applyFill="1" applyBorder="1" applyAlignment="1"/>
    <xf numFmtId="0" fontId="6" fillId="25" borderId="3" xfId="0" applyFont="1" applyFill="1" applyBorder="1"/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6" fillId="25" borderId="7" xfId="0" applyFont="1" applyFill="1" applyBorder="1"/>
    <xf numFmtId="9" fontId="6" fillId="25" borderId="14" xfId="0" applyNumberFormat="1" applyFont="1" applyFill="1" applyBorder="1"/>
    <xf numFmtId="0" fontId="6" fillId="11" borderId="23" xfId="0" applyFont="1" applyFill="1" applyBorder="1"/>
    <xf numFmtId="0" fontId="6" fillId="11" borderId="28" xfId="0" applyFont="1" applyFill="1" applyBorder="1"/>
    <xf numFmtId="10" fontId="6" fillId="11" borderId="29" xfId="0" applyNumberFormat="1" applyFont="1" applyFill="1" applyBorder="1" applyAlignment="1">
      <alignment horizontal="right"/>
    </xf>
    <xf numFmtId="0" fontId="1" fillId="4" borderId="28" xfId="0" applyFont="1" applyFill="1" applyBorder="1" applyAlignment="1"/>
    <xf numFmtId="0" fontId="5" fillId="5" borderId="16" xfId="0" applyFont="1" applyFill="1" applyBorder="1" applyAlignment="1"/>
    <xf numFmtId="0" fontId="5" fillId="5" borderId="30" xfId="0" applyFont="1" applyFill="1" applyBorder="1" applyAlignment="1"/>
    <xf numFmtId="0" fontId="5" fillId="5" borderId="31" xfId="0" applyFont="1" applyFill="1" applyBorder="1" applyAlignment="1">
      <alignment horizontal="center" vertical="center"/>
    </xf>
    <xf numFmtId="0" fontId="5" fillId="5" borderId="21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22" xfId="0" applyNumberFormat="1" applyFont="1" applyFill="1" applyBorder="1" applyAlignment="1">
      <alignment horizontal="right"/>
    </xf>
    <xf numFmtId="0" fontId="1" fillId="20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0" borderId="23" xfId="0" applyFont="1" applyFill="1" applyBorder="1" applyAlignment="1"/>
    <xf numFmtId="0" fontId="1" fillId="4" borderId="2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wrapText="1"/>
    </xf>
    <xf numFmtId="10" fontId="5" fillId="5" borderId="14" xfId="1" applyNumberFormat="1" applyFont="1" applyFill="1" applyBorder="1" applyAlignment="1">
      <alignment horizontal="right" wrapText="1"/>
    </xf>
    <xf numFmtId="0" fontId="5" fillId="26" borderId="7" xfId="0" applyFont="1" applyFill="1" applyBorder="1" applyAlignment="1">
      <alignment wrapText="1"/>
    </xf>
    <xf numFmtId="0" fontId="5" fillId="27" borderId="7" xfId="0" applyFont="1" applyFill="1" applyBorder="1" applyAlignment="1">
      <alignment wrapText="1"/>
    </xf>
    <xf numFmtId="0" fontId="5" fillId="27" borderId="14" xfId="0" applyFont="1" applyFill="1" applyBorder="1" applyAlignment="1">
      <alignment horizontal="right" wrapText="1"/>
    </xf>
    <xf numFmtId="0" fontId="5" fillId="9" borderId="7" xfId="0" applyFont="1" applyFill="1" applyBorder="1" applyAlignment="1">
      <alignment wrapText="1"/>
    </xf>
    <xf numFmtId="10" fontId="5" fillId="9" borderId="14" xfId="1" applyNumberFormat="1" applyFont="1" applyFill="1" applyBorder="1" applyAlignment="1">
      <alignment horizontal="right" wrapText="1"/>
    </xf>
    <xf numFmtId="0" fontId="5" fillId="5" borderId="8" xfId="0" applyFont="1" applyFill="1" applyBorder="1" applyAlignment="1">
      <alignment wrapText="1"/>
    </xf>
    <xf numFmtId="1" fontId="5" fillId="5" borderId="9" xfId="0" applyNumberFormat="1" applyFont="1" applyFill="1" applyBorder="1" applyAlignment="1">
      <alignment wrapText="1"/>
    </xf>
    <xf numFmtId="1" fontId="5" fillId="5" borderId="10" xfId="0" applyNumberFormat="1" applyFont="1" applyFill="1" applyBorder="1" applyAlignment="1">
      <alignment wrapText="1"/>
    </xf>
    <xf numFmtId="0" fontId="18" fillId="21" borderId="20" xfId="0" applyFont="1" applyFill="1" applyBorder="1" applyAlignment="1">
      <alignment horizontal="center" vertical="center"/>
    </xf>
    <xf numFmtId="0" fontId="18" fillId="21" borderId="17" xfId="0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/>
    </xf>
    <xf numFmtId="0" fontId="18" fillId="21" borderId="19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5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DB3"/>
      <color rgb="FFFF9797"/>
      <color rgb="FF9BC2E6"/>
      <color rgb="FFFF7C80"/>
      <color rgb="FFFEC2B8"/>
      <color rgb="FFFEE2DA"/>
      <color rgb="FFBDD7EE"/>
      <color rgb="FFFF0000"/>
      <color rgb="FFDDEBF7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opLeftCell="F49" zoomScale="85" zoomScaleNormal="85" workbookViewId="0">
      <selection activeCell="G78" sqref="G78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181</v>
      </c>
      <c r="B1" s="12" t="s">
        <v>37</v>
      </c>
      <c r="C1" s="12" t="s">
        <v>18</v>
      </c>
    </row>
    <row r="2" spans="1:3" ht="18">
      <c r="A2" s="8" t="s">
        <v>182</v>
      </c>
      <c r="B2" s="9">
        <v>166</v>
      </c>
      <c r="C2" s="9" t="s">
        <v>183</v>
      </c>
    </row>
    <row r="3" spans="1:3" ht="32.25" customHeight="1">
      <c r="A3" s="8" t="s">
        <v>184</v>
      </c>
      <c r="B3" s="9">
        <v>17</v>
      </c>
      <c r="C3" s="9" t="s">
        <v>173</v>
      </c>
    </row>
    <row r="4" spans="1:3" ht="18">
      <c r="A4" s="8" t="s">
        <v>185</v>
      </c>
      <c r="B4" s="9">
        <v>10</v>
      </c>
      <c r="C4" s="9" t="s">
        <v>168</v>
      </c>
    </row>
    <row r="5" spans="1:3" ht="32.25" customHeight="1">
      <c r="A5" s="8" t="s">
        <v>141</v>
      </c>
      <c r="B5" s="9">
        <v>9</v>
      </c>
      <c r="C5" s="9" t="s">
        <v>165</v>
      </c>
    </row>
    <row r="6" spans="1:3" ht="18">
      <c r="A6" s="8" t="s">
        <v>186</v>
      </c>
      <c r="B6" s="9">
        <v>8</v>
      </c>
      <c r="C6" s="9" t="s">
        <v>175</v>
      </c>
    </row>
    <row r="7" spans="1:3" ht="18">
      <c r="A7" s="8" t="s">
        <v>187</v>
      </c>
      <c r="B7" s="9">
        <v>6</v>
      </c>
      <c r="C7" s="9" t="s">
        <v>152</v>
      </c>
    </row>
    <row r="8" spans="1:3" ht="18">
      <c r="A8" s="8" t="s">
        <v>188</v>
      </c>
      <c r="B8" s="9">
        <v>6</v>
      </c>
      <c r="C8" s="9" t="s">
        <v>152</v>
      </c>
    </row>
    <row r="9" spans="1:3" ht="18">
      <c r="A9" s="8" t="s">
        <v>189</v>
      </c>
      <c r="B9" s="9">
        <v>6</v>
      </c>
      <c r="C9" s="9" t="s">
        <v>152</v>
      </c>
    </row>
    <row r="10" spans="1:3" ht="18">
      <c r="A10" s="8" t="s">
        <v>190</v>
      </c>
      <c r="B10" s="9">
        <v>6</v>
      </c>
      <c r="C10" s="9" t="s">
        <v>152</v>
      </c>
    </row>
    <row r="11" spans="1:3" ht="18">
      <c r="A11" s="8" t="s">
        <v>191</v>
      </c>
      <c r="B11" s="9">
        <v>5</v>
      </c>
      <c r="C11" s="9" t="s">
        <v>169</v>
      </c>
    </row>
    <row r="12" spans="1:3" ht="18">
      <c r="A12" s="8" t="s">
        <v>192</v>
      </c>
      <c r="B12" s="9">
        <v>4</v>
      </c>
      <c r="C12" s="9" t="s">
        <v>166</v>
      </c>
    </row>
    <row r="13" spans="1:3" ht="18">
      <c r="A13" s="8" t="s">
        <v>193</v>
      </c>
      <c r="B13" s="9">
        <v>4</v>
      </c>
      <c r="C13" s="9" t="s">
        <v>166</v>
      </c>
    </row>
    <row r="14" spans="1:3" ht="18">
      <c r="A14" s="8" t="s">
        <v>174</v>
      </c>
      <c r="B14" s="9">
        <v>4</v>
      </c>
      <c r="C14" s="9" t="s">
        <v>166</v>
      </c>
    </row>
    <row r="15" spans="1:3" ht="18">
      <c r="A15" s="8" t="s">
        <v>154</v>
      </c>
      <c r="B15" s="9">
        <v>4</v>
      </c>
      <c r="C15" s="9" t="s">
        <v>166</v>
      </c>
    </row>
    <row r="16" spans="1:3" ht="18">
      <c r="A16" s="8" t="s">
        <v>194</v>
      </c>
      <c r="B16" s="9">
        <v>4</v>
      </c>
      <c r="C16" s="9" t="s">
        <v>166</v>
      </c>
    </row>
    <row r="17" spans="1:3" ht="18">
      <c r="A17" s="8" t="s">
        <v>195</v>
      </c>
      <c r="B17" s="9">
        <v>3</v>
      </c>
      <c r="C17" s="9" t="s">
        <v>170</v>
      </c>
    </row>
    <row r="18" spans="1:3" ht="18">
      <c r="A18" s="8" t="s">
        <v>196</v>
      </c>
      <c r="B18" s="9">
        <v>3</v>
      </c>
      <c r="C18" s="9" t="s">
        <v>170</v>
      </c>
    </row>
    <row r="19" spans="1:3" ht="18">
      <c r="A19" s="8" t="s">
        <v>197</v>
      </c>
      <c r="B19" s="9">
        <v>3</v>
      </c>
      <c r="C19" s="9" t="s">
        <v>170</v>
      </c>
    </row>
    <row r="20" spans="1:3" ht="18">
      <c r="A20" s="8" t="s">
        <v>177</v>
      </c>
      <c r="B20" s="9">
        <v>3</v>
      </c>
      <c r="C20" s="9" t="s">
        <v>170</v>
      </c>
    </row>
    <row r="21" spans="1:3" ht="18">
      <c r="A21" s="8" t="s">
        <v>198</v>
      </c>
      <c r="B21" s="9">
        <v>3</v>
      </c>
      <c r="C21" s="9" t="s">
        <v>170</v>
      </c>
    </row>
    <row r="22" spans="1:3" ht="18">
      <c r="A22" s="8" t="s">
        <v>199</v>
      </c>
      <c r="B22" s="9">
        <v>2</v>
      </c>
      <c r="C22" s="9" t="s">
        <v>171</v>
      </c>
    </row>
    <row r="23" spans="1:3" ht="18">
      <c r="A23" s="8" t="s">
        <v>200</v>
      </c>
      <c r="B23" s="9">
        <v>2</v>
      </c>
      <c r="C23" s="9" t="s">
        <v>171</v>
      </c>
    </row>
    <row r="24" spans="1:3" ht="18">
      <c r="A24" s="8" t="s">
        <v>178</v>
      </c>
      <c r="B24" s="9">
        <v>2</v>
      </c>
      <c r="C24" s="9" t="s">
        <v>171</v>
      </c>
    </row>
    <row r="25" spans="1:3" ht="18">
      <c r="A25" s="8" t="s">
        <v>201</v>
      </c>
      <c r="B25" s="9">
        <v>2</v>
      </c>
      <c r="C25" s="9" t="s">
        <v>171</v>
      </c>
    </row>
    <row r="26" spans="1:3" ht="18">
      <c r="A26" s="8" t="s">
        <v>159</v>
      </c>
      <c r="B26" s="9">
        <v>2</v>
      </c>
      <c r="C26" s="9" t="s">
        <v>171</v>
      </c>
    </row>
    <row r="27" spans="1:3" ht="18">
      <c r="A27" s="8" t="s">
        <v>202</v>
      </c>
      <c r="B27" s="9">
        <v>2</v>
      </c>
      <c r="C27" s="9" t="s">
        <v>171</v>
      </c>
    </row>
    <row r="28" spans="1:3" ht="18">
      <c r="A28" s="8" t="s">
        <v>203</v>
      </c>
      <c r="B28" s="9">
        <v>2</v>
      </c>
      <c r="C28" s="9" t="s">
        <v>171</v>
      </c>
    </row>
    <row r="29" spans="1:3" ht="18">
      <c r="A29" s="8" t="s">
        <v>204</v>
      </c>
      <c r="B29" s="9">
        <v>2</v>
      </c>
      <c r="C29" s="9" t="s">
        <v>171</v>
      </c>
    </row>
    <row r="30" spans="1:3" ht="18">
      <c r="A30" s="8" t="s">
        <v>205</v>
      </c>
      <c r="B30" s="9">
        <v>2</v>
      </c>
      <c r="C30" s="9" t="s">
        <v>171</v>
      </c>
    </row>
    <row r="31" spans="1:3" ht="18">
      <c r="A31" s="8" t="s">
        <v>206</v>
      </c>
      <c r="B31" s="9">
        <v>2</v>
      </c>
      <c r="C31" s="9" t="s">
        <v>171</v>
      </c>
    </row>
    <row r="32" spans="1:3" ht="18">
      <c r="A32" s="8" t="s">
        <v>114</v>
      </c>
      <c r="B32" s="9">
        <v>2</v>
      </c>
      <c r="C32" s="9" t="s">
        <v>171</v>
      </c>
    </row>
    <row r="33" spans="1:3" ht="18">
      <c r="A33" s="8" t="s">
        <v>207</v>
      </c>
      <c r="B33" s="9">
        <v>2</v>
      </c>
      <c r="C33" s="9" t="s">
        <v>171</v>
      </c>
    </row>
    <row r="34" spans="1:3" ht="18">
      <c r="A34" s="8" t="s">
        <v>208</v>
      </c>
      <c r="B34" s="9">
        <v>2</v>
      </c>
      <c r="C34" s="9" t="s">
        <v>171</v>
      </c>
    </row>
    <row r="35" spans="1:3" ht="18">
      <c r="A35" s="8" t="s">
        <v>209</v>
      </c>
      <c r="B35" s="9">
        <v>1</v>
      </c>
      <c r="C35" s="9" t="s">
        <v>167</v>
      </c>
    </row>
    <row r="36" spans="1:3" ht="18.75" customHeight="1">
      <c r="A36" s="8" t="s">
        <v>210</v>
      </c>
      <c r="B36" s="9">
        <v>1</v>
      </c>
      <c r="C36" s="9" t="s">
        <v>167</v>
      </c>
    </row>
    <row r="37" spans="1:3" ht="18.75" customHeight="1">
      <c r="A37" s="8" t="s">
        <v>211</v>
      </c>
      <c r="B37" s="9">
        <v>1</v>
      </c>
      <c r="C37" s="9" t="s">
        <v>167</v>
      </c>
    </row>
    <row r="38" spans="1:3" ht="18.75" customHeight="1">
      <c r="A38" s="8" t="s">
        <v>157</v>
      </c>
      <c r="B38" s="9">
        <v>1</v>
      </c>
      <c r="C38" s="9" t="s">
        <v>167</v>
      </c>
    </row>
    <row r="39" spans="1:3" ht="18.75" customHeight="1">
      <c r="A39" s="8" t="s">
        <v>158</v>
      </c>
      <c r="B39" s="9">
        <v>1</v>
      </c>
      <c r="C39" s="9" t="s">
        <v>167</v>
      </c>
    </row>
    <row r="40" spans="1:3" ht="18.75" customHeight="1">
      <c r="A40" s="8" t="s">
        <v>212</v>
      </c>
      <c r="B40" s="9">
        <v>1</v>
      </c>
      <c r="C40" s="9" t="s">
        <v>167</v>
      </c>
    </row>
    <row r="41" spans="1:3" ht="18.75" customHeight="1">
      <c r="A41" s="8" t="s">
        <v>179</v>
      </c>
      <c r="B41" s="9">
        <v>1</v>
      </c>
      <c r="C41" s="9" t="s">
        <v>167</v>
      </c>
    </row>
    <row r="42" spans="1:3" ht="18.75" customHeight="1">
      <c r="A42" s="8" t="s">
        <v>213</v>
      </c>
      <c r="B42" s="9">
        <v>1</v>
      </c>
      <c r="C42" s="9" t="s">
        <v>167</v>
      </c>
    </row>
    <row r="43" spans="1:3" ht="18.75" customHeight="1">
      <c r="A43" s="8" t="s">
        <v>214</v>
      </c>
      <c r="B43" s="9">
        <v>1</v>
      </c>
      <c r="C43" s="9" t="s">
        <v>167</v>
      </c>
    </row>
    <row r="44" spans="1:3" ht="18.75" customHeight="1">
      <c r="A44" s="8" t="s">
        <v>180</v>
      </c>
      <c r="B44" s="9">
        <v>1</v>
      </c>
      <c r="C44" s="9" t="s">
        <v>167</v>
      </c>
    </row>
    <row r="45" spans="1:3" ht="18.75" customHeight="1">
      <c r="A45" s="8" t="s">
        <v>215</v>
      </c>
      <c r="B45" s="9">
        <v>1</v>
      </c>
      <c r="C45" s="9" t="s">
        <v>167</v>
      </c>
    </row>
    <row r="46" spans="1:3" ht="18.75" customHeight="1">
      <c r="A46" s="8" t="s">
        <v>216</v>
      </c>
      <c r="B46" s="9">
        <v>1</v>
      </c>
      <c r="C46" s="9" t="s">
        <v>167</v>
      </c>
    </row>
    <row r="47" spans="1:3" ht="18.75" customHeight="1">
      <c r="A47" s="8" t="s">
        <v>217</v>
      </c>
      <c r="B47" s="9">
        <v>1</v>
      </c>
      <c r="C47" s="9" t="s">
        <v>167</v>
      </c>
    </row>
    <row r="48" spans="1:3" ht="18.75" customHeight="1">
      <c r="A48" s="8" t="s">
        <v>218</v>
      </c>
      <c r="B48" s="9">
        <v>1</v>
      </c>
      <c r="C48" s="9" t="s">
        <v>167</v>
      </c>
    </row>
    <row r="49" spans="1:7" ht="18.75" customHeight="1">
      <c r="A49" s="8" t="s">
        <v>219</v>
      </c>
      <c r="B49" s="9">
        <v>1</v>
      </c>
      <c r="C49" s="9" t="s">
        <v>167</v>
      </c>
    </row>
    <row r="50" spans="1:7" ht="18.75" customHeight="1">
      <c r="A50" s="8" t="s">
        <v>220</v>
      </c>
      <c r="B50" s="9">
        <v>1</v>
      </c>
      <c r="C50" s="9" t="s">
        <v>167</v>
      </c>
    </row>
    <row r="51" spans="1:7" ht="18.75" customHeight="1">
      <c r="A51" s="8" t="s">
        <v>221</v>
      </c>
      <c r="B51" s="9">
        <v>1</v>
      </c>
      <c r="C51" s="9" t="s">
        <v>167</v>
      </c>
    </row>
    <row r="52" spans="1:7" ht="18.75" customHeight="1">
      <c r="A52" s="8" t="s">
        <v>176</v>
      </c>
      <c r="B52" s="9">
        <v>1</v>
      </c>
      <c r="C52" s="9" t="s">
        <v>167</v>
      </c>
    </row>
    <row r="53" spans="1:7" ht="18.75" customHeight="1">
      <c r="A53" s="8" t="s">
        <v>23</v>
      </c>
      <c r="B53" s="9">
        <v>5</v>
      </c>
      <c r="C53" s="9" t="s">
        <v>169</v>
      </c>
    </row>
    <row r="54" spans="1:7" ht="18.75" customHeight="1">
      <c r="A54" s="8"/>
      <c r="B54" s="9"/>
      <c r="C54" s="9"/>
    </row>
    <row r="55" spans="1:7" ht="18.75" customHeight="1">
      <c r="A55" s="8"/>
      <c r="B55" s="9"/>
      <c r="C55" s="9"/>
    </row>
    <row r="56" spans="1:7" ht="18.75" customHeight="1">
      <c r="A56" s="8"/>
      <c r="B56" s="9"/>
      <c r="C56" s="9"/>
    </row>
    <row r="57" spans="1:7" ht="18.75" customHeight="1">
      <c r="A57" s="8"/>
      <c r="B57" s="9"/>
      <c r="C57" s="9"/>
    </row>
    <row r="58" spans="1:7" ht="18.75" customHeight="1">
      <c r="A58" s="8"/>
      <c r="B58" s="9"/>
      <c r="C58" s="9"/>
    </row>
    <row r="59" spans="1:7" ht="18">
      <c r="A59" s="8"/>
      <c r="B59" s="9"/>
      <c r="C59" s="9"/>
    </row>
    <row r="60" spans="1:7" ht="18">
      <c r="A60" s="8"/>
      <c r="B60" s="9"/>
      <c r="C60" s="9"/>
    </row>
    <row r="61" spans="1:7" ht="18">
      <c r="A61" s="8"/>
      <c r="B61" s="9"/>
      <c r="C61" s="9"/>
      <c r="G61" s="124"/>
    </row>
    <row r="62" spans="1:7" ht="18">
      <c r="A62" s="8"/>
      <c r="B62" s="9"/>
      <c r="C62" s="9"/>
    </row>
    <row r="68" spans="1:14">
      <c r="A68" s="125" t="s">
        <v>74</v>
      </c>
      <c r="B68" t="str">
        <f>CONCATENATE(A68,"**")</f>
        <v>Zaragoza **</v>
      </c>
      <c r="C68">
        <f>VLOOKUP($B68,$A$2:$C$59,2,FALSE)</f>
        <v>166</v>
      </c>
      <c r="G68" s="125" t="s">
        <v>74</v>
      </c>
      <c r="H68" t="s">
        <v>182</v>
      </c>
      <c r="I68">
        <v>166</v>
      </c>
      <c r="M68" s="125" t="s">
        <v>74</v>
      </c>
      <c r="N68">
        <v>166</v>
      </c>
    </row>
    <row r="69" spans="1:14">
      <c r="A69" s="125" t="s">
        <v>142</v>
      </c>
      <c r="B69" t="str">
        <f t="shared" ref="B69:B81" si="0">CONCATENATE(A69,"**")</f>
        <v>Utebo**</v>
      </c>
      <c r="C69">
        <f t="shared" ref="C69:C81" si="1">VLOOKUP(B69,$A$2:$C$59,2,FALSE)</f>
        <v>1</v>
      </c>
      <c r="G69" s="125" t="s">
        <v>142</v>
      </c>
      <c r="H69" t="s">
        <v>224</v>
      </c>
      <c r="I69">
        <v>1</v>
      </c>
      <c r="M69" s="125" t="s">
        <v>75</v>
      </c>
      <c r="N69">
        <v>17</v>
      </c>
    </row>
    <row r="70" spans="1:14">
      <c r="A70" s="125" t="s">
        <v>163</v>
      </c>
      <c r="B70" t="str">
        <f t="shared" si="0"/>
        <v>Monzón**</v>
      </c>
      <c r="C70">
        <f t="shared" si="1"/>
        <v>6</v>
      </c>
      <c r="G70" s="125" t="s">
        <v>163</v>
      </c>
      <c r="H70" t="s">
        <v>225</v>
      </c>
      <c r="I70">
        <v>6</v>
      </c>
      <c r="M70" s="125" t="s">
        <v>112</v>
      </c>
      <c r="N70">
        <v>10</v>
      </c>
    </row>
    <row r="71" spans="1:14">
      <c r="A71" s="125" t="s">
        <v>161</v>
      </c>
      <c r="B71" t="str">
        <f t="shared" si="0"/>
        <v>Calatayud**</v>
      </c>
      <c r="C71">
        <f t="shared" si="1"/>
        <v>4</v>
      </c>
      <c r="G71" s="125" t="s">
        <v>161</v>
      </c>
      <c r="H71" t="s">
        <v>226</v>
      </c>
      <c r="I71">
        <v>4</v>
      </c>
      <c r="M71" s="125" t="s">
        <v>163</v>
      </c>
      <c r="N71">
        <v>6</v>
      </c>
    </row>
    <row r="72" spans="1:14">
      <c r="A72" s="125" t="s">
        <v>19</v>
      </c>
      <c r="B72" t="str">
        <f t="shared" si="0"/>
        <v>Huesca**</v>
      </c>
      <c r="C72">
        <f t="shared" si="1"/>
        <v>3</v>
      </c>
      <c r="G72" s="125" t="s">
        <v>19</v>
      </c>
      <c r="H72" t="s">
        <v>227</v>
      </c>
      <c r="I72">
        <v>3</v>
      </c>
      <c r="M72" s="125" t="s">
        <v>160</v>
      </c>
      <c r="N72">
        <v>6</v>
      </c>
    </row>
    <row r="73" spans="1:14">
      <c r="A73" s="125" t="s">
        <v>160</v>
      </c>
      <c r="B73" t="str">
        <f t="shared" si="0"/>
        <v>Cuarte de Huerva**</v>
      </c>
      <c r="C73">
        <f t="shared" si="1"/>
        <v>6</v>
      </c>
      <c r="G73" s="125" t="s">
        <v>160</v>
      </c>
      <c r="H73" t="s">
        <v>228</v>
      </c>
      <c r="I73">
        <v>6</v>
      </c>
      <c r="M73" s="125" t="s">
        <v>162</v>
      </c>
      <c r="N73">
        <v>6</v>
      </c>
    </row>
    <row r="74" spans="1:14">
      <c r="A74" s="125" t="s">
        <v>110</v>
      </c>
      <c r="B74" t="str">
        <f t="shared" si="0"/>
        <v>Alcañiz**</v>
      </c>
      <c r="C74" t="e">
        <f t="shared" si="1"/>
        <v>#N/A</v>
      </c>
      <c r="G74" s="125" t="s">
        <v>110</v>
      </c>
      <c r="H74" t="s">
        <v>229</v>
      </c>
      <c r="I74">
        <v>0</v>
      </c>
      <c r="M74" s="125" t="s">
        <v>161</v>
      </c>
      <c r="N74">
        <v>4</v>
      </c>
    </row>
    <row r="75" spans="1:14">
      <c r="A75" s="125" t="s">
        <v>115</v>
      </c>
      <c r="B75" t="str">
        <f t="shared" si="0"/>
        <v>Barbastro**</v>
      </c>
      <c r="C75" t="e">
        <f t="shared" si="1"/>
        <v>#N/A</v>
      </c>
      <c r="G75" s="125" t="s">
        <v>115</v>
      </c>
      <c r="H75" t="s">
        <v>230</v>
      </c>
      <c r="I75">
        <v>0</v>
      </c>
      <c r="M75" s="125" t="s">
        <v>19</v>
      </c>
      <c r="N75">
        <v>3</v>
      </c>
    </row>
    <row r="76" spans="1:14">
      <c r="A76" s="125" t="s">
        <v>75</v>
      </c>
      <c r="B76" t="str">
        <f t="shared" si="0"/>
        <v>Tarazona **</v>
      </c>
      <c r="C76">
        <f t="shared" si="1"/>
        <v>17</v>
      </c>
      <c r="G76" s="125" t="s">
        <v>75</v>
      </c>
      <c r="H76" t="s">
        <v>184</v>
      </c>
      <c r="I76">
        <v>17</v>
      </c>
      <c r="M76" s="125" t="s">
        <v>145</v>
      </c>
      <c r="N76">
        <v>2</v>
      </c>
    </row>
    <row r="77" spans="1:14">
      <c r="A77" s="125" t="s">
        <v>20</v>
      </c>
      <c r="B77" t="str">
        <f t="shared" si="0"/>
        <v>Teruel**</v>
      </c>
      <c r="C77" t="e">
        <f t="shared" si="1"/>
        <v>#N/A</v>
      </c>
      <c r="G77" s="125" t="s">
        <v>20</v>
      </c>
      <c r="H77" t="s">
        <v>231</v>
      </c>
      <c r="I77">
        <v>0</v>
      </c>
      <c r="M77" s="125" t="s">
        <v>142</v>
      </c>
      <c r="N77">
        <v>1</v>
      </c>
    </row>
    <row r="78" spans="1:14">
      <c r="A78" s="125" t="s">
        <v>145</v>
      </c>
      <c r="B78" t="str">
        <f t="shared" si="0"/>
        <v>Jaca**</v>
      </c>
      <c r="C78">
        <f t="shared" si="1"/>
        <v>2</v>
      </c>
      <c r="G78" s="125" t="s">
        <v>145</v>
      </c>
      <c r="H78" t="s">
        <v>232</v>
      </c>
      <c r="I78">
        <v>2</v>
      </c>
      <c r="M78" s="125" t="s">
        <v>110</v>
      </c>
      <c r="N78">
        <v>0</v>
      </c>
    </row>
    <row r="79" spans="1:14">
      <c r="A79" s="125" t="s">
        <v>112</v>
      </c>
      <c r="B79" t="str">
        <f t="shared" si="0"/>
        <v>Fraga**</v>
      </c>
      <c r="C79">
        <f t="shared" si="1"/>
        <v>10</v>
      </c>
      <c r="G79" s="125" t="s">
        <v>112</v>
      </c>
      <c r="H79" t="s">
        <v>233</v>
      </c>
      <c r="I79">
        <v>10</v>
      </c>
      <c r="M79" s="125" t="s">
        <v>115</v>
      </c>
      <c r="N79">
        <v>0</v>
      </c>
    </row>
    <row r="80" spans="1:14">
      <c r="A80" s="125" t="s">
        <v>162</v>
      </c>
      <c r="B80" t="str">
        <f t="shared" si="0"/>
        <v>Ejea de los Caballeros**</v>
      </c>
      <c r="C80">
        <f t="shared" si="1"/>
        <v>6</v>
      </c>
      <c r="G80" s="125" t="s">
        <v>162</v>
      </c>
      <c r="H80" t="s">
        <v>234</v>
      </c>
      <c r="I80">
        <v>6</v>
      </c>
      <c r="M80" s="125" t="s">
        <v>20</v>
      </c>
      <c r="N80">
        <v>0</v>
      </c>
    </row>
    <row r="81" spans="1:14">
      <c r="A81" s="126" t="s">
        <v>116</v>
      </c>
      <c r="B81" t="str">
        <f t="shared" si="0"/>
        <v>Caspe**</v>
      </c>
      <c r="C81" t="e">
        <f t="shared" si="1"/>
        <v>#N/A</v>
      </c>
      <c r="G81" s="126" t="s">
        <v>116</v>
      </c>
      <c r="H81" t="s">
        <v>235</v>
      </c>
      <c r="I81">
        <v>0</v>
      </c>
      <c r="M81" s="126" t="s">
        <v>116</v>
      </c>
      <c r="N81">
        <v>0</v>
      </c>
    </row>
    <row r="82" spans="1:14" ht="15.75" thickBot="1">
      <c r="A82" s="127" t="s">
        <v>16</v>
      </c>
      <c r="B82" s="127" t="s">
        <v>16</v>
      </c>
      <c r="G82" s="127" t="s">
        <v>16</v>
      </c>
      <c r="H82" t="s">
        <v>16</v>
      </c>
      <c r="M82" s="127" t="s">
        <v>16</v>
      </c>
      <c r="N82">
        <f>SUM(N68:N81)</f>
        <v>221</v>
      </c>
    </row>
    <row r="89" spans="1:14">
      <c r="M89">
        <v>0</v>
      </c>
    </row>
    <row r="91" spans="1:14" ht="36.75" thickBot="1">
      <c r="A91" s="11" t="s">
        <v>181</v>
      </c>
      <c r="B91" s="12" t="s">
        <v>37</v>
      </c>
      <c r="C91" s="12" t="s">
        <v>18</v>
      </c>
      <c r="G91" s="11" t="s">
        <v>93</v>
      </c>
      <c r="H91" s="12" t="s">
        <v>37</v>
      </c>
      <c r="I91" s="12" t="s">
        <v>18</v>
      </c>
      <c r="M91" s="125" t="s">
        <v>74</v>
      </c>
      <c r="N91">
        <v>95</v>
      </c>
    </row>
    <row r="92" spans="1:14" ht="18">
      <c r="A92" s="8" t="s">
        <v>182</v>
      </c>
      <c r="B92" s="9">
        <v>56</v>
      </c>
      <c r="C92" s="9" t="s">
        <v>236</v>
      </c>
      <c r="G92" s="8" t="s">
        <v>117</v>
      </c>
      <c r="H92" s="9">
        <v>6</v>
      </c>
      <c r="I92" s="9" t="s">
        <v>237</v>
      </c>
      <c r="M92" s="125" t="s">
        <v>19</v>
      </c>
      <c r="N92">
        <v>6</v>
      </c>
    </row>
    <row r="93" spans="1:14" ht="18">
      <c r="A93" s="8" t="s">
        <v>197</v>
      </c>
      <c r="B93" s="9">
        <v>10</v>
      </c>
      <c r="C93" s="9" t="s">
        <v>238</v>
      </c>
      <c r="G93" s="8" t="s">
        <v>130</v>
      </c>
      <c r="H93" s="9">
        <v>6</v>
      </c>
      <c r="I93" s="9" t="s">
        <v>237</v>
      </c>
      <c r="M93" s="125" t="s">
        <v>162</v>
      </c>
      <c r="N93">
        <v>4</v>
      </c>
    </row>
    <row r="94" spans="1:14" ht="18">
      <c r="A94" s="8" t="s">
        <v>187</v>
      </c>
      <c r="B94" s="9">
        <v>6</v>
      </c>
      <c r="C94" s="9" t="s">
        <v>237</v>
      </c>
      <c r="G94" s="8" t="s">
        <v>88</v>
      </c>
      <c r="H94" s="9">
        <v>5</v>
      </c>
      <c r="I94" s="9" t="s">
        <v>239</v>
      </c>
      <c r="M94" s="125" t="s">
        <v>115</v>
      </c>
      <c r="N94">
        <v>3</v>
      </c>
    </row>
    <row r="95" spans="1:14" ht="18">
      <c r="A95" s="8" t="s">
        <v>240</v>
      </c>
      <c r="B95" s="9">
        <v>3</v>
      </c>
      <c r="C95" s="9" t="s">
        <v>241</v>
      </c>
      <c r="G95" s="8" t="s">
        <v>132</v>
      </c>
      <c r="H95" s="9">
        <v>5</v>
      </c>
      <c r="I95" s="9" t="s">
        <v>239</v>
      </c>
      <c r="M95" s="125" t="s">
        <v>142</v>
      </c>
      <c r="N95">
        <v>2</v>
      </c>
    </row>
    <row r="96" spans="1:14" ht="18">
      <c r="A96" s="8" t="s">
        <v>242</v>
      </c>
      <c r="B96" s="9">
        <v>2</v>
      </c>
      <c r="C96" s="9" t="s">
        <v>243</v>
      </c>
      <c r="G96" s="8" t="s">
        <v>91</v>
      </c>
      <c r="H96" s="9">
        <v>4</v>
      </c>
      <c r="I96" s="9" t="s">
        <v>244</v>
      </c>
      <c r="M96" s="125" t="s">
        <v>163</v>
      </c>
      <c r="N96">
        <v>2</v>
      </c>
    </row>
    <row r="97" spans="1:14" ht="18">
      <c r="A97" s="8" t="s">
        <v>211</v>
      </c>
      <c r="B97" s="9">
        <v>2</v>
      </c>
      <c r="C97" s="9" t="s">
        <v>243</v>
      </c>
      <c r="G97" s="8" t="s">
        <v>94</v>
      </c>
      <c r="H97" s="9">
        <v>4</v>
      </c>
      <c r="I97" s="9" t="s">
        <v>244</v>
      </c>
      <c r="M97" s="125" t="s">
        <v>161</v>
      </c>
      <c r="N97">
        <v>1</v>
      </c>
    </row>
    <row r="98" spans="1:14" ht="18">
      <c r="A98" s="8" t="s">
        <v>245</v>
      </c>
      <c r="B98" s="9">
        <v>2</v>
      </c>
      <c r="C98" s="9" t="s">
        <v>243</v>
      </c>
      <c r="G98" s="8" t="s">
        <v>118</v>
      </c>
      <c r="H98" s="9">
        <v>4</v>
      </c>
      <c r="I98" s="9" t="s">
        <v>244</v>
      </c>
      <c r="M98" s="125" t="s">
        <v>112</v>
      </c>
      <c r="N98">
        <v>1</v>
      </c>
    </row>
    <row r="99" spans="1:14" ht="18">
      <c r="A99" s="8" t="s">
        <v>246</v>
      </c>
      <c r="B99" s="9">
        <v>2</v>
      </c>
      <c r="C99" s="9" t="s">
        <v>243</v>
      </c>
      <c r="G99" s="8" t="s">
        <v>137</v>
      </c>
      <c r="H99" s="9">
        <v>3</v>
      </c>
      <c r="I99" s="9" t="s">
        <v>241</v>
      </c>
      <c r="M99" s="125" t="s">
        <v>116</v>
      </c>
      <c r="N99">
        <v>1</v>
      </c>
    </row>
    <row r="100" spans="1:14" ht="18">
      <c r="A100" s="8" t="s">
        <v>247</v>
      </c>
      <c r="B100" s="9">
        <v>2</v>
      </c>
      <c r="C100" s="9" t="s">
        <v>243</v>
      </c>
      <c r="G100" s="8" t="s">
        <v>90</v>
      </c>
      <c r="H100" s="9">
        <v>3</v>
      </c>
      <c r="I100" s="9" t="s">
        <v>241</v>
      </c>
      <c r="M100" s="125" t="s">
        <v>160</v>
      </c>
      <c r="N100">
        <v>0</v>
      </c>
    </row>
    <row r="101" spans="1:14" ht="18">
      <c r="A101" s="8" t="s">
        <v>248</v>
      </c>
      <c r="B101" s="9">
        <v>1</v>
      </c>
      <c r="C101" s="9" t="s">
        <v>170</v>
      </c>
      <c r="G101" s="8" t="s">
        <v>143</v>
      </c>
      <c r="H101" s="9">
        <v>3</v>
      </c>
      <c r="I101" s="9" t="s">
        <v>241</v>
      </c>
      <c r="M101" s="125" t="s">
        <v>110</v>
      </c>
      <c r="N101">
        <v>0</v>
      </c>
    </row>
    <row r="102" spans="1:14" ht="18">
      <c r="A102" s="8" t="s">
        <v>249</v>
      </c>
      <c r="B102" s="9">
        <v>1</v>
      </c>
      <c r="C102" s="9" t="s">
        <v>170</v>
      </c>
      <c r="G102" s="8" t="s">
        <v>154</v>
      </c>
      <c r="H102" s="9">
        <v>3</v>
      </c>
      <c r="I102" s="9" t="s">
        <v>241</v>
      </c>
      <c r="M102" s="125" t="s">
        <v>75</v>
      </c>
      <c r="N102">
        <v>0</v>
      </c>
    </row>
    <row r="103" spans="1:14" ht="18">
      <c r="A103" s="8" t="s">
        <v>250</v>
      </c>
      <c r="B103" s="9">
        <v>1</v>
      </c>
      <c r="C103" s="9" t="s">
        <v>170</v>
      </c>
      <c r="G103" s="8" t="s">
        <v>148</v>
      </c>
      <c r="H103" s="9">
        <v>3</v>
      </c>
      <c r="I103" s="9" t="s">
        <v>241</v>
      </c>
      <c r="M103" s="125" t="s">
        <v>20</v>
      </c>
      <c r="N103">
        <v>0</v>
      </c>
    </row>
    <row r="104" spans="1:14" ht="18">
      <c r="A104" s="8" t="s">
        <v>251</v>
      </c>
      <c r="B104" s="9">
        <v>1</v>
      </c>
      <c r="C104" s="9" t="s">
        <v>170</v>
      </c>
      <c r="G104" s="8" t="s">
        <v>149</v>
      </c>
      <c r="H104" s="9">
        <v>3</v>
      </c>
      <c r="I104" s="9" t="s">
        <v>241</v>
      </c>
      <c r="M104" s="126" t="s">
        <v>145</v>
      </c>
      <c r="N104">
        <v>0</v>
      </c>
    </row>
    <row r="105" spans="1:14" ht="18">
      <c r="A105" s="8" t="s">
        <v>252</v>
      </c>
      <c r="B105" s="9">
        <v>1</v>
      </c>
      <c r="C105" s="9" t="s">
        <v>170</v>
      </c>
      <c r="G105" s="8" t="s">
        <v>146</v>
      </c>
      <c r="H105" s="9">
        <v>3</v>
      </c>
      <c r="I105" s="9" t="s">
        <v>241</v>
      </c>
    </row>
    <row r="106" spans="1:14" ht="18">
      <c r="A106" s="8" t="s">
        <v>222</v>
      </c>
      <c r="B106" s="9">
        <v>1</v>
      </c>
      <c r="C106" s="9" t="s">
        <v>170</v>
      </c>
      <c r="G106" s="8" t="s">
        <v>114</v>
      </c>
      <c r="H106" s="9">
        <v>3</v>
      </c>
      <c r="I106" s="9" t="s">
        <v>241</v>
      </c>
    </row>
    <row r="107" spans="1:14" ht="18">
      <c r="A107" s="8" t="s">
        <v>178</v>
      </c>
      <c r="B107" s="9">
        <v>1</v>
      </c>
      <c r="C107" s="9" t="s">
        <v>170</v>
      </c>
      <c r="G107" s="8" t="s">
        <v>95</v>
      </c>
      <c r="H107" s="9">
        <v>3</v>
      </c>
      <c r="I107" s="9" t="s">
        <v>241</v>
      </c>
    </row>
    <row r="108" spans="1:14" ht="18">
      <c r="A108" s="8" t="s">
        <v>193</v>
      </c>
      <c r="B108" s="9">
        <v>1</v>
      </c>
      <c r="C108" s="9" t="s">
        <v>170</v>
      </c>
      <c r="G108" s="8" t="s">
        <v>125</v>
      </c>
      <c r="H108" s="9">
        <v>2</v>
      </c>
      <c r="I108" s="9" t="s">
        <v>243</v>
      </c>
    </row>
    <row r="109" spans="1:14" ht="18">
      <c r="A109" s="8" t="s">
        <v>189</v>
      </c>
      <c r="B109" s="9">
        <v>1</v>
      </c>
      <c r="C109" s="9" t="s">
        <v>170</v>
      </c>
      <c r="G109" s="8" t="s">
        <v>110</v>
      </c>
      <c r="H109" s="9">
        <v>2</v>
      </c>
      <c r="I109" s="9" t="s">
        <v>243</v>
      </c>
    </row>
    <row r="110" spans="1:14" ht="18">
      <c r="A110" s="8" t="s">
        <v>253</v>
      </c>
      <c r="B110" s="9">
        <v>1</v>
      </c>
      <c r="C110" s="9" t="s">
        <v>170</v>
      </c>
      <c r="G110" s="8" t="s">
        <v>254</v>
      </c>
      <c r="H110" s="9">
        <v>2</v>
      </c>
      <c r="I110" s="9" t="s">
        <v>243</v>
      </c>
    </row>
    <row r="111" spans="1:14" ht="18">
      <c r="A111" s="8" t="s">
        <v>255</v>
      </c>
      <c r="B111" s="9">
        <v>1</v>
      </c>
      <c r="C111" s="9" t="s">
        <v>170</v>
      </c>
      <c r="G111" s="8" t="s">
        <v>92</v>
      </c>
      <c r="H111" s="9">
        <v>2</v>
      </c>
      <c r="I111" s="9" t="s">
        <v>243</v>
      </c>
    </row>
    <row r="112" spans="1:14" ht="18">
      <c r="A112" s="8" t="s">
        <v>256</v>
      </c>
      <c r="B112" s="9">
        <v>1</v>
      </c>
      <c r="C112" s="9" t="s">
        <v>170</v>
      </c>
      <c r="G112" s="8" t="s">
        <v>257</v>
      </c>
      <c r="H112" s="9">
        <v>2</v>
      </c>
      <c r="I112" s="9" t="s">
        <v>243</v>
      </c>
    </row>
    <row r="113" spans="1:9" ht="18">
      <c r="A113" s="8" t="s">
        <v>205</v>
      </c>
      <c r="B113" s="9">
        <v>1</v>
      </c>
      <c r="C113" s="9" t="s">
        <v>170</v>
      </c>
      <c r="G113" s="8" t="s">
        <v>136</v>
      </c>
      <c r="H113" s="9">
        <v>2</v>
      </c>
      <c r="I113" s="9" t="s">
        <v>243</v>
      </c>
    </row>
    <row r="114" spans="1:9" ht="18">
      <c r="A114" s="8" t="s">
        <v>258</v>
      </c>
      <c r="B114" s="9">
        <v>1</v>
      </c>
      <c r="C114" s="9" t="s">
        <v>170</v>
      </c>
      <c r="G114" s="8" t="s">
        <v>142</v>
      </c>
      <c r="H114" s="9">
        <v>2</v>
      </c>
      <c r="I114" s="9" t="s">
        <v>243</v>
      </c>
    </row>
    <row r="115" spans="1:9" ht="18">
      <c r="A115" s="8" t="s">
        <v>191</v>
      </c>
      <c r="B115" s="9">
        <v>1</v>
      </c>
      <c r="C115" s="9" t="s">
        <v>170</v>
      </c>
      <c r="G115" s="8" t="s">
        <v>135</v>
      </c>
      <c r="H115" s="9">
        <v>1</v>
      </c>
      <c r="I115" s="9" t="s">
        <v>170</v>
      </c>
    </row>
    <row r="116" spans="1:9" ht="18">
      <c r="A116" s="8" t="s">
        <v>259</v>
      </c>
      <c r="B116" s="9">
        <v>1</v>
      </c>
      <c r="C116" s="9" t="s">
        <v>170</v>
      </c>
      <c r="G116" s="8" t="s">
        <v>158</v>
      </c>
      <c r="H116" s="9">
        <v>1</v>
      </c>
      <c r="I116" s="9" t="s">
        <v>170</v>
      </c>
    </row>
    <row r="117" spans="1:9" ht="18">
      <c r="A117" s="8" t="s">
        <v>260</v>
      </c>
      <c r="B117" s="9">
        <v>1</v>
      </c>
      <c r="C117" s="9" t="s">
        <v>170</v>
      </c>
      <c r="G117" s="8" t="s">
        <v>178</v>
      </c>
      <c r="H117" s="9">
        <v>1</v>
      </c>
      <c r="I117" s="9" t="s">
        <v>170</v>
      </c>
    </row>
    <row r="118" spans="1:9" ht="18">
      <c r="A118" s="8" t="s">
        <v>261</v>
      </c>
      <c r="B118" s="9">
        <v>1</v>
      </c>
      <c r="C118" s="9" t="s">
        <v>170</v>
      </c>
      <c r="G118" s="8" t="s">
        <v>56</v>
      </c>
      <c r="H118" s="9">
        <v>1</v>
      </c>
      <c r="I118" s="9" t="s">
        <v>170</v>
      </c>
    </row>
    <row r="119" spans="1:9" ht="18">
      <c r="A119" s="8" t="s">
        <v>184</v>
      </c>
      <c r="B119" s="9">
        <v>1</v>
      </c>
      <c r="C119" s="9" t="s">
        <v>170</v>
      </c>
      <c r="G119" s="8" t="s">
        <v>262</v>
      </c>
      <c r="H119" s="9">
        <v>1</v>
      </c>
      <c r="I119" s="9" t="s">
        <v>170</v>
      </c>
    </row>
    <row r="120" spans="1:9" ht="18">
      <c r="A120" s="8" t="s">
        <v>223</v>
      </c>
      <c r="B120" s="9">
        <v>1</v>
      </c>
      <c r="C120" s="9" t="s">
        <v>170</v>
      </c>
      <c r="G120" s="8" t="s">
        <v>153</v>
      </c>
      <c r="H120" s="9">
        <v>1</v>
      </c>
      <c r="I120" s="9" t="s">
        <v>170</v>
      </c>
    </row>
    <row r="121" spans="1:9" ht="18">
      <c r="A121" s="8" t="s">
        <v>23</v>
      </c>
      <c r="B121" s="9">
        <v>2</v>
      </c>
      <c r="C121" s="9" t="s">
        <v>243</v>
      </c>
      <c r="G121" s="8" t="s">
        <v>144</v>
      </c>
      <c r="H121" s="9">
        <v>1</v>
      </c>
      <c r="I121" s="9" t="s">
        <v>170</v>
      </c>
    </row>
    <row r="122" spans="1:9" ht="18">
      <c r="G122" s="8" t="s">
        <v>174</v>
      </c>
      <c r="H122" s="9">
        <v>1</v>
      </c>
      <c r="I122" s="9" t="s">
        <v>170</v>
      </c>
    </row>
    <row r="123" spans="1:9" ht="18">
      <c r="G123" s="8" t="s">
        <v>256</v>
      </c>
      <c r="H123" s="9">
        <v>1</v>
      </c>
      <c r="I123" s="9" t="s">
        <v>170</v>
      </c>
    </row>
    <row r="124" spans="1:9" ht="18">
      <c r="G124" s="8" t="s">
        <v>263</v>
      </c>
      <c r="H124" s="9">
        <v>1</v>
      </c>
      <c r="I124" s="9" t="s">
        <v>170</v>
      </c>
    </row>
    <row r="125" spans="1:9" ht="18">
      <c r="G125" s="8" t="s">
        <v>264</v>
      </c>
      <c r="H125" s="9">
        <v>1</v>
      </c>
      <c r="I125" s="9" t="s">
        <v>170</v>
      </c>
    </row>
    <row r="126" spans="1:9" ht="18">
      <c r="G126" s="8" t="s">
        <v>265</v>
      </c>
      <c r="H126" s="9">
        <v>1</v>
      </c>
      <c r="I126" s="9" t="s">
        <v>170</v>
      </c>
    </row>
    <row r="127" spans="1:9" ht="18">
      <c r="G127" s="8" t="s">
        <v>145</v>
      </c>
      <c r="H127" s="9">
        <v>1</v>
      </c>
      <c r="I127" s="9" t="s">
        <v>170</v>
      </c>
    </row>
    <row r="128" spans="1:9" ht="18">
      <c r="G128" s="8" t="s">
        <v>266</v>
      </c>
      <c r="H128" s="9">
        <v>1</v>
      </c>
      <c r="I128" s="9" t="s">
        <v>170</v>
      </c>
    </row>
    <row r="129" spans="7:9" ht="18">
      <c r="G129" s="8" t="s">
        <v>96</v>
      </c>
      <c r="H129" s="9">
        <v>1</v>
      </c>
      <c r="I129" s="9" t="s">
        <v>170</v>
      </c>
    </row>
    <row r="130" spans="7:9" ht="18">
      <c r="G130" s="8" t="s">
        <v>126</v>
      </c>
      <c r="H130" s="9">
        <v>1</v>
      </c>
      <c r="I130" s="9" t="s">
        <v>170</v>
      </c>
    </row>
    <row r="131" spans="7:9" ht="18">
      <c r="G131" s="8" t="s">
        <v>127</v>
      </c>
      <c r="H131" s="9">
        <v>1</v>
      </c>
      <c r="I131" s="9" t="s">
        <v>170</v>
      </c>
    </row>
    <row r="132" spans="7:9" ht="18">
      <c r="G132" s="8" t="s">
        <v>128</v>
      </c>
      <c r="H132" s="9">
        <v>1</v>
      </c>
      <c r="I132" s="9" t="s">
        <v>170</v>
      </c>
    </row>
    <row r="133" spans="7:9" ht="18">
      <c r="G133" s="8" t="s">
        <v>97</v>
      </c>
      <c r="H133" s="9">
        <v>1</v>
      </c>
      <c r="I133" s="9" t="s">
        <v>170</v>
      </c>
    </row>
    <row r="134" spans="7:9" ht="18">
      <c r="G134" s="8" t="s">
        <v>150</v>
      </c>
      <c r="H134" s="9">
        <v>1</v>
      </c>
      <c r="I134" s="9" t="s">
        <v>170</v>
      </c>
    </row>
    <row r="135" spans="7:9" ht="18">
      <c r="G135" s="8" t="s">
        <v>155</v>
      </c>
      <c r="H135" s="9">
        <v>1</v>
      </c>
      <c r="I135" s="9" t="s">
        <v>170</v>
      </c>
    </row>
    <row r="136" spans="7:9" ht="18">
      <c r="G136" s="8" t="s">
        <v>177</v>
      </c>
      <c r="H136" s="9">
        <v>1</v>
      </c>
      <c r="I136" s="9" t="s">
        <v>170</v>
      </c>
    </row>
    <row r="137" spans="7:9" ht="18">
      <c r="G137" s="8" t="s">
        <v>267</v>
      </c>
      <c r="H137" s="9">
        <v>1</v>
      </c>
      <c r="I137" s="9" t="s">
        <v>170</v>
      </c>
    </row>
    <row r="138" spans="7:9" ht="18">
      <c r="G138" s="8" t="s">
        <v>89</v>
      </c>
      <c r="H138" s="9">
        <v>1</v>
      </c>
      <c r="I138" s="9" t="s">
        <v>170</v>
      </c>
    </row>
    <row r="139" spans="7:9" ht="18">
      <c r="G139" s="8" t="s">
        <v>131</v>
      </c>
      <c r="H139" s="9">
        <v>1</v>
      </c>
      <c r="I139" s="9" t="s">
        <v>170</v>
      </c>
    </row>
    <row r="140" spans="7:9" ht="18">
      <c r="G140" s="124"/>
    </row>
    <row r="141" spans="7:9" ht="18">
      <c r="G141" s="10"/>
    </row>
    <row r="142" spans="7:9" ht="18.75" thickBot="1">
      <c r="G142" s="11"/>
      <c r="H142" s="12"/>
      <c r="I142" s="12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8"/>
      <c r="H151" s="9"/>
      <c r="I151" s="9"/>
    </row>
    <row r="152" spans="7:9" ht="18">
      <c r="G152" s="8"/>
      <c r="H152" s="9"/>
      <c r="I152" s="9"/>
    </row>
    <row r="153" spans="7:9" ht="18">
      <c r="G153" s="8"/>
      <c r="H153" s="9"/>
      <c r="I153" s="9"/>
    </row>
    <row r="154" spans="7:9" ht="18">
      <c r="G154" s="8"/>
      <c r="H154" s="9"/>
      <c r="I154" s="9"/>
    </row>
    <row r="155" spans="7:9" ht="18">
      <c r="G155" s="8"/>
      <c r="H155" s="9"/>
      <c r="I155" s="9"/>
    </row>
    <row r="156" spans="7:9" ht="18">
      <c r="G156" s="8"/>
      <c r="H156" s="9"/>
      <c r="I156" s="9"/>
    </row>
    <row r="157" spans="7:9" ht="18">
      <c r="G157" s="8"/>
      <c r="H157" s="9"/>
      <c r="I157" s="9"/>
    </row>
    <row r="158" spans="7:9" ht="18">
      <c r="G158" s="8"/>
      <c r="H158" s="9"/>
      <c r="I158" s="9"/>
    </row>
    <row r="159" spans="7:9" ht="18">
      <c r="G159" s="8"/>
      <c r="H159" s="9"/>
      <c r="I159" s="9"/>
    </row>
    <row r="160" spans="7:9" ht="18">
      <c r="G160" s="8"/>
      <c r="H160" s="9"/>
      <c r="I160" s="9"/>
    </row>
    <row r="161" spans="7:9" ht="18">
      <c r="G161" s="8"/>
      <c r="H161" s="9"/>
      <c r="I161" s="9"/>
    </row>
    <row r="162" spans="7:9" ht="18">
      <c r="G162" s="8"/>
      <c r="H162" s="9"/>
      <c r="I162" s="9"/>
    </row>
    <row r="163" spans="7:9" ht="18">
      <c r="G163" s="8"/>
      <c r="H163" s="9"/>
      <c r="I163" s="9"/>
    </row>
    <row r="164" spans="7:9" ht="18">
      <c r="G164" s="8"/>
      <c r="H164" s="9"/>
      <c r="I164" s="9"/>
    </row>
    <row r="165" spans="7:9" ht="18">
      <c r="G165" s="8"/>
      <c r="H165" s="9"/>
      <c r="I165" s="9"/>
    </row>
    <row r="166" spans="7:9" ht="18">
      <c r="G166" s="8"/>
      <c r="H166" s="9"/>
      <c r="I166" s="9"/>
    </row>
    <row r="167" spans="7:9" ht="18">
      <c r="G167" s="8"/>
      <c r="H167" s="9"/>
      <c r="I167" s="9"/>
    </row>
    <row r="168" spans="7:9" ht="18">
      <c r="G168" s="8"/>
      <c r="H168" s="9"/>
      <c r="I168" s="9"/>
    </row>
    <row r="169" spans="7:9" ht="18">
      <c r="G169" s="8"/>
      <c r="H169" s="9"/>
      <c r="I169" s="9"/>
    </row>
    <row r="170" spans="7:9" ht="18">
      <c r="G170" s="8"/>
      <c r="H170" s="9"/>
      <c r="I170" s="9"/>
    </row>
    <row r="171" spans="7:9" ht="18">
      <c r="G171" s="8"/>
      <c r="H171" s="9"/>
      <c r="I171" s="9"/>
    </row>
    <row r="172" spans="7:9" ht="18">
      <c r="G172" s="8"/>
      <c r="H172" s="9"/>
      <c r="I172" s="9"/>
    </row>
    <row r="173" spans="7:9" ht="18">
      <c r="G173" s="124"/>
    </row>
  </sheetData>
  <sortState ref="M68:N81">
    <sortCondition descending="1" ref="N68:N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70" zoomScaleNormal="70" workbookViewId="0">
      <selection activeCell="I12" sqref="I12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93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7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309</v>
      </c>
      <c r="I1" s="191" t="s">
        <v>48</v>
      </c>
      <c r="J1" s="192"/>
      <c r="O1"/>
    </row>
    <row r="2" spans="2:16" ht="15" customHeight="1">
      <c r="B2" s="33" t="s">
        <v>279</v>
      </c>
      <c r="C2" s="34" t="s">
        <v>280</v>
      </c>
      <c r="D2" s="34" t="s">
        <v>281</v>
      </c>
      <c r="E2" s="34" t="s">
        <v>31</v>
      </c>
      <c r="F2" s="34" t="s">
        <v>11</v>
      </c>
      <c r="G2" s="35" t="s">
        <v>12</v>
      </c>
      <c r="I2" s="189" t="s">
        <v>49</v>
      </c>
      <c r="J2" s="190"/>
      <c r="O2"/>
    </row>
    <row r="3" spans="2:16" ht="15" customHeight="1">
      <c r="B3" s="32" t="s">
        <v>0</v>
      </c>
      <c r="C3" s="85">
        <v>0</v>
      </c>
      <c r="D3" s="85">
        <v>1</v>
      </c>
      <c r="E3" s="85">
        <v>1</v>
      </c>
      <c r="F3" s="87">
        <f>E3/E$12</f>
        <v>3.0211480362537764E-3</v>
      </c>
      <c r="G3" s="88">
        <f>F3</f>
        <v>3.0211480362537764E-3</v>
      </c>
      <c r="I3" s="36">
        <v>44302</v>
      </c>
      <c r="J3" s="19"/>
      <c r="M3" s="19"/>
      <c r="O3"/>
    </row>
    <row r="4" spans="2:16" ht="15" customHeight="1">
      <c r="B4" s="32" t="s">
        <v>1</v>
      </c>
      <c r="C4" s="85">
        <v>18</v>
      </c>
      <c r="D4" s="85">
        <v>26</v>
      </c>
      <c r="E4" s="85">
        <v>44</v>
      </c>
      <c r="F4" s="87">
        <f t="shared" ref="F4:F11" si="0">E4/E$12</f>
        <v>0.13293051359516617</v>
      </c>
      <c r="G4" s="88">
        <f>G3+F4</f>
        <v>0.13595166163141995</v>
      </c>
      <c r="H4" s="98">
        <f>SUM(F3:F4)</f>
        <v>0.13595166163141995</v>
      </c>
      <c r="I4" s="5"/>
      <c r="M4" s="19"/>
      <c r="O4"/>
    </row>
    <row r="5" spans="2:16" ht="15" customHeight="1">
      <c r="B5" s="32" t="s">
        <v>2</v>
      </c>
      <c r="C5" s="85">
        <v>33</v>
      </c>
      <c r="D5" s="85">
        <v>18</v>
      </c>
      <c r="E5" s="85">
        <v>51</v>
      </c>
      <c r="F5" s="87">
        <f t="shared" si="0"/>
        <v>0.15407854984894259</v>
      </c>
      <c r="G5" s="88">
        <f>G4+F5</f>
        <v>0.29003021148036257</v>
      </c>
      <c r="H5" s="99">
        <f>SUM(F3:F6)</f>
        <v>0.42296072507552873</v>
      </c>
      <c r="M5" s="9"/>
      <c r="O5"/>
    </row>
    <row r="6" spans="2:16" ht="15" customHeight="1" thickBot="1">
      <c r="B6" s="32" t="s">
        <v>3</v>
      </c>
      <c r="C6" s="85">
        <v>25</v>
      </c>
      <c r="D6" s="85">
        <v>19</v>
      </c>
      <c r="E6" s="85">
        <v>44</v>
      </c>
      <c r="F6" s="87">
        <f t="shared" si="0"/>
        <v>0.13293051359516617</v>
      </c>
      <c r="G6" s="88">
        <f t="shared" ref="G6:G11" si="1">G5+F6</f>
        <v>0.42296072507552873</v>
      </c>
      <c r="H6" s="99">
        <f>SUM(F3:F7)</f>
        <v>0.57703927492447127</v>
      </c>
      <c r="I6" s="5" t="s">
        <v>300</v>
      </c>
      <c r="J6" s="29"/>
      <c r="K6" s="29"/>
      <c r="M6" s="8"/>
      <c r="O6"/>
    </row>
    <row r="7" spans="2:16" ht="15" customHeight="1">
      <c r="B7" s="32" t="s">
        <v>4</v>
      </c>
      <c r="C7" s="85">
        <v>18</v>
      </c>
      <c r="D7" s="85">
        <v>33</v>
      </c>
      <c r="E7" s="85">
        <v>51</v>
      </c>
      <c r="F7" s="87">
        <f t="shared" si="0"/>
        <v>0.15407854984894259</v>
      </c>
      <c r="G7" s="88">
        <f t="shared" si="1"/>
        <v>0.57703927492447127</v>
      </c>
      <c r="H7" s="99">
        <f>SUM(F10:F11)</f>
        <v>0.15407854984894259</v>
      </c>
      <c r="I7" s="121" t="s">
        <v>172</v>
      </c>
      <c r="J7" s="122" t="s">
        <v>37</v>
      </c>
      <c r="K7" s="123" t="s">
        <v>18</v>
      </c>
      <c r="M7" s="8"/>
      <c r="N7" s="118"/>
      <c r="O7" s="119"/>
      <c r="P7" s="119"/>
    </row>
    <row r="8" spans="2:16" ht="15" customHeight="1">
      <c r="B8" s="32" t="s">
        <v>5</v>
      </c>
      <c r="C8" s="85">
        <v>24</v>
      </c>
      <c r="D8" s="85">
        <v>30</v>
      </c>
      <c r="E8" s="85">
        <v>54</v>
      </c>
      <c r="F8" s="87">
        <f t="shared" si="0"/>
        <v>0.16314199395770393</v>
      </c>
      <c r="G8" s="88">
        <f t="shared" si="1"/>
        <v>0.74018126888217517</v>
      </c>
      <c r="H8" s="100"/>
      <c r="I8" s="179" t="s">
        <v>15</v>
      </c>
      <c r="J8" s="109">
        <v>108</v>
      </c>
      <c r="K8" s="180" t="s">
        <v>337</v>
      </c>
      <c r="M8" s="8"/>
      <c r="N8" s="118"/>
      <c r="O8" s="119"/>
      <c r="P8" s="119"/>
    </row>
    <row r="9" spans="2:16" ht="15" customHeight="1">
      <c r="B9" s="32" t="s">
        <v>6</v>
      </c>
      <c r="C9" s="85">
        <v>18</v>
      </c>
      <c r="D9" s="85">
        <v>17</v>
      </c>
      <c r="E9" s="85">
        <v>35</v>
      </c>
      <c r="F9" s="87">
        <f t="shared" si="0"/>
        <v>0.10574018126888217</v>
      </c>
      <c r="G9" s="88">
        <f t="shared" si="1"/>
        <v>0.84592145015105735</v>
      </c>
      <c r="I9" s="181" t="s">
        <v>22</v>
      </c>
      <c r="J9" s="110">
        <v>104</v>
      </c>
      <c r="K9" s="180" t="s">
        <v>338</v>
      </c>
      <c r="M9" s="8"/>
      <c r="N9" s="8"/>
      <c r="O9" s="9"/>
      <c r="P9" s="9"/>
    </row>
    <row r="10" spans="2:16" ht="15" customHeight="1">
      <c r="B10" s="32" t="s">
        <v>7</v>
      </c>
      <c r="C10" s="85">
        <v>16</v>
      </c>
      <c r="D10" s="85">
        <v>10</v>
      </c>
      <c r="E10" s="85">
        <v>26</v>
      </c>
      <c r="F10" s="87">
        <f t="shared" si="0"/>
        <v>7.8549848942598186E-2</v>
      </c>
      <c r="G10" s="88">
        <f t="shared" si="1"/>
        <v>0.92447129909365555</v>
      </c>
      <c r="I10" s="182" t="s">
        <v>14</v>
      </c>
      <c r="J10" s="150">
        <v>52</v>
      </c>
      <c r="K10" s="183" t="s">
        <v>339</v>
      </c>
      <c r="M10" s="8"/>
      <c r="N10" s="8"/>
      <c r="O10" s="9"/>
      <c r="P10" s="9"/>
    </row>
    <row r="11" spans="2:16" ht="15" customHeight="1" thickBot="1">
      <c r="B11" s="83" t="s">
        <v>55</v>
      </c>
      <c r="C11" s="85">
        <v>14</v>
      </c>
      <c r="D11" s="85">
        <v>11</v>
      </c>
      <c r="E11" s="85">
        <v>25</v>
      </c>
      <c r="F11" s="87">
        <f t="shared" si="0"/>
        <v>7.5528700906344406E-2</v>
      </c>
      <c r="G11" s="89">
        <f t="shared" si="1"/>
        <v>1</v>
      </c>
      <c r="H11" s="98"/>
      <c r="I11" s="182" t="s">
        <v>52</v>
      </c>
      <c r="J11" s="150">
        <v>32</v>
      </c>
      <c r="K11" s="183" t="s">
        <v>340</v>
      </c>
      <c r="M11" s="8"/>
      <c r="N11" s="8"/>
      <c r="O11" s="9"/>
      <c r="P11" s="9"/>
    </row>
    <row r="12" spans="2:16" ht="15" customHeight="1" thickBot="1">
      <c r="B12" s="69" t="s">
        <v>31</v>
      </c>
      <c r="C12" s="69">
        <v>166</v>
      </c>
      <c r="D12" s="69">
        <v>165</v>
      </c>
      <c r="E12" s="69">
        <v>331</v>
      </c>
      <c r="F12" s="140" t="s">
        <v>268</v>
      </c>
      <c r="I12" s="182" t="s">
        <v>8</v>
      </c>
      <c r="J12" s="150">
        <v>19</v>
      </c>
      <c r="K12" s="183" t="s">
        <v>341</v>
      </c>
      <c r="N12" s="8"/>
      <c r="O12" s="9"/>
      <c r="P12" s="9"/>
    </row>
    <row r="13" spans="2:16" ht="15" customHeight="1">
      <c r="B13" s="1"/>
      <c r="D13" s="6"/>
      <c r="E13" s="2"/>
      <c r="G13" s="6"/>
      <c r="I13" s="184" t="s">
        <v>284</v>
      </c>
      <c r="J13" s="131">
        <v>5</v>
      </c>
      <c r="K13" s="185" t="s">
        <v>342</v>
      </c>
      <c r="N13" s="8"/>
      <c r="O13" s="9"/>
      <c r="P13" s="9"/>
    </row>
    <row r="14" spans="2:16" ht="15" customHeight="1" thickBot="1">
      <c r="B14" s="5" t="s">
        <v>310</v>
      </c>
      <c r="E14" s="2"/>
      <c r="F14" s="6"/>
      <c r="G14" s="70"/>
      <c r="I14" s="184" t="s">
        <v>106</v>
      </c>
      <c r="J14" s="131">
        <v>4</v>
      </c>
      <c r="K14" s="185" t="s">
        <v>325</v>
      </c>
      <c r="N14" s="8"/>
      <c r="O14" s="9"/>
      <c r="P14" s="9"/>
    </row>
    <row r="15" spans="2:16" ht="15" customHeight="1" thickBot="1">
      <c r="B15" s="137" t="s">
        <v>58</v>
      </c>
      <c r="C15" s="138" t="s">
        <v>37</v>
      </c>
      <c r="D15" s="139" t="s">
        <v>18</v>
      </c>
      <c r="E15" s="3"/>
      <c r="F15" s="6"/>
      <c r="I15" s="184" t="s">
        <v>285</v>
      </c>
      <c r="J15" s="131">
        <v>3</v>
      </c>
      <c r="K15" s="185" t="s">
        <v>311</v>
      </c>
      <c r="N15" s="8"/>
      <c r="O15" s="9"/>
      <c r="P15" s="9"/>
    </row>
    <row r="16" spans="2:16" ht="15" customHeight="1" thickBot="1">
      <c r="B16" s="134" t="s">
        <v>103</v>
      </c>
      <c r="C16" s="135">
        <v>276</v>
      </c>
      <c r="D16" s="136" t="s">
        <v>295</v>
      </c>
      <c r="F16" s="197" t="s">
        <v>57</v>
      </c>
      <c r="G16" s="198"/>
      <c r="I16" s="184" t="s">
        <v>23</v>
      </c>
      <c r="J16" s="131">
        <v>7</v>
      </c>
      <c r="K16" s="185" t="s">
        <v>315</v>
      </c>
      <c r="N16" s="8"/>
      <c r="O16" s="9"/>
      <c r="P16" s="9"/>
    </row>
    <row r="17" spans="2:15" ht="15" customHeight="1" thickBot="1">
      <c r="B17" s="102" t="s">
        <v>19</v>
      </c>
      <c r="C17" s="114">
        <v>52</v>
      </c>
      <c r="D17" s="106" t="s">
        <v>296</v>
      </c>
      <c r="F17" s="195" t="s">
        <v>305</v>
      </c>
      <c r="G17" s="196"/>
      <c r="I17" s="186" t="s">
        <v>16</v>
      </c>
      <c r="J17" s="187">
        <f>SUM(J8:J16)</f>
        <v>334</v>
      </c>
      <c r="K17" s="188"/>
      <c r="N17" s="8"/>
      <c r="O17"/>
    </row>
    <row r="18" spans="2:15" ht="15.6" customHeight="1" thickBot="1">
      <c r="B18" s="102" t="s">
        <v>20</v>
      </c>
      <c r="C18" s="114">
        <v>6</v>
      </c>
      <c r="D18" s="106" t="s">
        <v>297</v>
      </c>
      <c r="F18" s="197" t="s">
        <v>68</v>
      </c>
      <c r="G18" s="198"/>
      <c r="N18" s="8"/>
      <c r="O18"/>
    </row>
    <row r="19" spans="2:15" ht="16.350000000000001" customHeight="1" thickBot="1">
      <c r="B19" s="103" t="s">
        <v>23</v>
      </c>
      <c r="C19" s="104">
        <v>0</v>
      </c>
      <c r="D19" s="107" t="s">
        <v>298</v>
      </c>
      <c r="F19" s="193">
        <v>25.8</v>
      </c>
      <c r="G19" s="194"/>
      <c r="N19" s="71"/>
      <c r="O19"/>
    </row>
    <row r="20" spans="2:15" ht="18.75" thickBot="1">
      <c r="B20" s="145" t="s">
        <v>16</v>
      </c>
      <c r="C20" s="146">
        <f>SUM(C16:C19)</f>
        <v>334</v>
      </c>
      <c r="D20" s="147">
        <f>C20/C$20</f>
        <v>1</v>
      </c>
      <c r="F20" s="31" t="s">
        <v>278</v>
      </c>
      <c r="I20" s="76" t="s">
        <v>86</v>
      </c>
      <c r="J20" s="77"/>
      <c r="K20" s="77"/>
      <c r="N20" s="8"/>
      <c r="O20"/>
    </row>
    <row r="21" spans="2:15" ht="15.6" customHeight="1">
      <c r="C21" s="61"/>
      <c r="I21" s="159" t="s">
        <v>21</v>
      </c>
      <c r="J21" s="160" t="s">
        <v>17</v>
      </c>
      <c r="K21" s="161" t="s">
        <v>18</v>
      </c>
      <c r="O21"/>
    </row>
    <row r="22" spans="2:15" ht="15.6" customHeight="1" thickBot="1">
      <c r="B22" s="5" t="s">
        <v>365</v>
      </c>
      <c r="I22" s="162" t="s">
        <v>103</v>
      </c>
      <c r="J22" s="158">
        <v>182</v>
      </c>
      <c r="K22" s="163">
        <f t="shared" ref="K22:K35" si="2">J22/C$20</f>
        <v>0.54491017964071853</v>
      </c>
      <c r="O22"/>
    </row>
    <row r="23" spans="2:15" ht="15.75" thickBot="1">
      <c r="B23" s="72" t="s">
        <v>10</v>
      </c>
      <c r="C23" s="84">
        <v>148</v>
      </c>
      <c r="D23" s="74">
        <f>C23/(C23+C24)</f>
        <v>0.44311377245508982</v>
      </c>
      <c r="I23" s="162" t="s">
        <v>361</v>
      </c>
      <c r="J23" s="158">
        <v>7</v>
      </c>
      <c r="K23" s="163">
        <f t="shared" si="2"/>
        <v>2.0958083832335328E-2</v>
      </c>
      <c r="O23"/>
    </row>
    <row r="24" spans="2:15" ht="13.5" customHeight="1" thickBot="1">
      <c r="B24" s="73" t="s">
        <v>9</v>
      </c>
      <c r="C24" s="84">
        <v>186</v>
      </c>
      <c r="D24" s="75">
        <f>C24/(C23+C24)</f>
        <v>0.55688622754491013</v>
      </c>
      <c r="I24" s="162" t="s">
        <v>362</v>
      </c>
      <c r="J24" s="158">
        <v>7</v>
      </c>
      <c r="K24" s="163">
        <f t="shared" si="2"/>
        <v>2.0958083832335328E-2</v>
      </c>
      <c r="O24"/>
    </row>
    <row r="25" spans="2:15">
      <c r="C25" s="68"/>
      <c r="I25" s="162" t="s">
        <v>163</v>
      </c>
      <c r="J25" s="158">
        <v>7</v>
      </c>
      <c r="K25" s="163">
        <f t="shared" si="2"/>
        <v>2.0958083832335328E-2</v>
      </c>
      <c r="O25"/>
    </row>
    <row r="26" spans="2:15" ht="15.75" thickBot="1">
      <c r="B26" s="5" t="s">
        <v>307</v>
      </c>
      <c r="I26" s="162" t="s">
        <v>97</v>
      </c>
      <c r="J26" s="158">
        <v>7</v>
      </c>
      <c r="K26" s="163">
        <f t="shared" si="2"/>
        <v>2.0958083832335328E-2</v>
      </c>
      <c r="O26"/>
    </row>
    <row r="27" spans="2:15" ht="15.75" thickBot="1">
      <c r="B27" s="142" t="s">
        <v>93</v>
      </c>
      <c r="C27" s="142" t="s">
        <v>37</v>
      </c>
      <c r="D27" s="142" t="s">
        <v>18</v>
      </c>
      <c r="E27" s="142" t="s">
        <v>13</v>
      </c>
      <c r="I27" s="162" t="s">
        <v>110</v>
      </c>
      <c r="J27" s="158">
        <v>3</v>
      </c>
      <c r="K27" s="163">
        <f t="shared" si="2"/>
        <v>8.9820359281437123E-3</v>
      </c>
      <c r="O27"/>
    </row>
    <row r="28" spans="2:15">
      <c r="B28" s="141" t="s">
        <v>125</v>
      </c>
      <c r="C28" s="141">
        <v>22</v>
      </c>
      <c r="D28" s="143" t="s">
        <v>343</v>
      </c>
      <c r="E28" s="144">
        <v>1</v>
      </c>
      <c r="I28" s="162" t="s">
        <v>161</v>
      </c>
      <c r="J28" s="158">
        <v>3</v>
      </c>
      <c r="K28" s="163">
        <f t="shared" si="2"/>
        <v>8.9820359281437123E-3</v>
      </c>
      <c r="O28"/>
    </row>
    <row r="29" spans="2:15">
      <c r="B29" s="120" t="s">
        <v>118</v>
      </c>
      <c r="C29" s="120">
        <v>17</v>
      </c>
      <c r="D29" s="132" t="s">
        <v>344</v>
      </c>
      <c r="E29" s="133">
        <v>2</v>
      </c>
      <c r="F29" s="115" t="s">
        <v>87</v>
      </c>
      <c r="I29" s="162" t="s">
        <v>363</v>
      </c>
      <c r="J29" s="158">
        <v>3</v>
      </c>
      <c r="K29" s="163">
        <f t="shared" si="2"/>
        <v>8.9820359281437123E-3</v>
      </c>
      <c r="O29"/>
    </row>
    <row r="30" spans="2:15" ht="15.6" customHeight="1">
      <c r="B30" s="120" t="s">
        <v>91</v>
      </c>
      <c r="C30" s="120">
        <v>14</v>
      </c>
      <c r="D30" s="132" t="s">
        <v>345</v>
      </c>
      <c r="E30" s="133">
        <v>3</v>
      </c>
      <c r="F30" s="63"/>
      <c r="I30" s="162" t="s">
        <v>364</v>
      </c>
      <c r="J30" s="158">
        <v>3</v>
      </c>
      <c r="K30" s="163">
        <f t="shared" si="2"/>
        <v>8.9820359281437123E-3</v>
      </c>
      <c r="O30"/>
    </row>
    <row r="31" spans="2:15" ht="15.6" customHeight="1">
      <c r="B31" s="120" t="s">
        <v>122</v>
      </c>
      <c r="C31" s="120">
        <v>13</v>
      </c>
      <c r="D31" s="132" t="s">
        <v>346</v>
      </c>
      <c r="E31" s="120">
        <v>4</v>
      </c>
      <c r="F31" s="63"/>
      <c r="I31" s="162" t="s">
        <v>115</v>
      </c>
      <c r="J31" s="158">
        <v>2</v>
      </c>
      <c r="K31" s="163">
        <f t="shared" si="2"/>
        <v>5.9880239520958087E-3</v>
      </c>
      <c r="O31"/>
    </row>
    <row r="32" spans="2:15" ht="15.6" customHeight="1">
      <c r="B32" s="120" t="s">
        <v>144</v>
      </c>
      <c r="C32" s="120">
        <v>12</v>
      </c>
      <c r="D32" s="132" t="s">
        <v>347</v>
      </c>
      <c r="E32" s="120">
        <v>5</v>
      </c>
      <c r="F32" s="8"/>
      <c r="I32" s="162" t="s">
        <v>20</v>
      </c>
      <c r="J32" s="158">
        <v>2</v>
      </c>
      <c r="K32" s="163">
        <f t="shared" si="2"/>
        <v>5.9880239520958087E-3</v>
      </c>
      <c r="O32"/>
    </row>
    <row r="33" spans="1:17" ht="16.350000000000001" customHeight="1">
      <c r="B33" s="120" t="s">
        <v>94</v>
      </c>
      <c r="C33" s="120">
        <v>11</v>
      </c>
      <c r="D33" s="132" t="s">
        <v>348</v>
      </c>
      <c r="E33" s="120">
        <v>6</v>
      </c>
      <c r="F33" s="63"/>
      <c r="G33" s="28"/>
      <c r="I33" s="162" t="s">
        <v>142</v>
      </c>
      <c r="J33" s="158">
        <v>0</v>
      </c>
      <c r="K33" s="163">
        <f t="shared" si="2"/>
        <v>0</v>
      </c>
      <c r="O33"/>
    </row>
    <row r="34" spans="1:17" ht="15.6" customHeight="1">
      <c r="A34" s="8"/>
      <c r="B34" s="120" t="s">
        <v>129</v>
      </c>
      <c r="C34" s="120">
        <v>9</v>
      </c>
      <c r="D34" s="132" t="s">
        <v>349</v>
      </c>
      <c r="E34" s="120">
        <v>7</v>
      </c>
      <c r="F34" s="8"/>
      <c r="G34" s="28"/>
      <c r="I34" s="162" t="s">
        <v>162</v>
      </c>
      <c r="J34" s="158">
        <v>0</v>
      </c>
      <c r="K34" s="163">
        <f t="shared" si="2"/>
        <v>0</v>
      </c>
      <c r="O34"/>
    </row>
    <row r="35" spans="1:17" ht="15.95" customHeight="1">
      <c r="A35" s="8"/>
      <c r="B35" s="120" t="s">
        <v>127</v>
      </c>
      <c r="C35" s="120">
        <v>9</v>
      </c>
      <c r="D35" s="132" t="s">
        <v>349</v>
      </c>
      <c r="E35" s="120">
        <v>8</v>
      </c>
      <c r="F35" s="70"/>
      <c r="G35" s="28"/>
      <c r="I35" s="162" t="s">
        <v>116</v>
      </c>
      <c r="J35" s="158">
        <v>0</v>
      </c>
      <c r="K35" s="163">
        <f t="shared" si="2"/>
        <v>0</v>
      </c>
      <c r="O35"/>
    </row>
    <row r="36" spans="1:17" ht="15.6" customHeight="1" thickBot="1">
      <c r="B36" s="120" t="s">
        <v>134</v>
      </c>
      <c r="C36" s="120">
        <v>8</v>
      </c>
      <c r="D36" s="132" t="s">
        <v>321</v>
      </c>
      <c r="E36" s="120">
        <v>9</v>
      </c>
      <c r="F36" s="8"/>
      <c r="G36" s="28"/>
      <c r="I36" s="78" t="s">
        <v>16</v>
      </c>
      <c r="J36" s="79">
        <v>179</v>
      </c>
      <c r="K36" s="80"/>
      <c r="M36" s="8"/>
      <c r="O36"/>
    </row>
    <row r="37" spans="1:17" ht="16.149999999999999" customHeight="1">
      <c r="B37" s="120" t="s">
        <v>136</v>
      </c>
      <c r="C37" s="120">
        <v>8</v>
      </c>
      <c r="D37" s="132" t="s">
        <v>321</v>
      </c>
      <c r="E37" s="120">
        <v>10</v>
      </c>
      <c r="F37" s="63"/>
      <c r="G37" s="29"/>
      <c r="O37"/>
    </row>
    <row r="38" spans="1:17" ht="18" customHeight="1" thickBot="1">
      <c r="B38" s="120" t="s">
        <v>143</v>
      </c>
      <c r="C38" s="120">
        <v>7</v>
      </c>
      <c r="D38" s="148" t="s">
        <v>315</v>
      </c>
      <c r="E38" s="120">
        <v>11</v>
      </c>
      <c r="F38" s="8"/>
      <c r="G38" s="29"/>
      <c r="I38" s="5" t="s">
        <v>360</v>
      </c>
      <c r="O38"/>
    </row>
    <row r="39" spans="1:17" ht="16.149999999999999" customHeight="1" thickBot="1">
      <c r="B39" s="120" t="s">
        <v>117</v>
      </c>
      <c r="C39" s="120">
        <v>7</v>
      </c>
      <c r="D39" s="148" t="s">
        <v>315</v>
      </c>
      <c r="E39" s="120">
        <v>12</v>
      </c>
      <c r="F39" s="8"/>
      <c r="G39" s="29"/>
      <c r="I39" s="174" t="s">
        <v>102</v>
      </c>
      <c r="J39" s="175" t="s">
        <v>37</v>
      </c>
      <c r="K39" s="176" t="s">
        <v>18</v>
      </c>
      <c r="O39"/>
    </row>
    <row r="40" spans="1:17" ht="16.149999999999999" customHeight="1">
      <c r="B40" s="120" t="s">
        <v>153</v>
      </c>
      <c r="C40" s="120">
        <v>7</v>
      </c>
      <c r="D40" s="148" t="s">
        <v>315</v>
      </c>
      <c r="E40" s="120">
        <v>13</v>
      </c>
      <c r="F40" s="8"/>
      <c r="G40" s="29"/>
      <c r="I40" s="171" t="s">
        <v>42</v>
      </c>
      <c r="J40" s="172">
        <v>200</v>
      </c>
      <c r="K40" s="173" t="s">
        <v>356</v>
      </c>
      <c r="O40"/>
    </row>
    <row r="41" spans="1:17" ht="16.149999999999999" customHeight="1">
      <c r="B41" s="120" t="s">
        <v>112</v>
      </c>
      <c r="C41" s="120">
        <v>7</v>
      </c>
      <c r="D41" s="148" t="s">
        <v>315</v>
      </c>
      <c r="E41" s="120">
        <v>14</v>
      </c>
      <c r="F41" s="8"/>
      <c r="G41" s="29"/>
      <c r="I41" s="111" t="s">
        <v>277</v>
      </c>
      <c r="J41" s="112">
        <v>24</v>
      </c>
      <c r="K41" s="128" t="s">
        <v>316</v>
      </c>
      <c r="O41"/>
    </row>
    <row r="42" spans="1:17" ht="16.149999999999999" customHeight="1">
      <c r="B42" s="120" t="s">
        <v>124</v>
      </c>
      <c r="C42" s="120">
        <v>7</v>
      </c>
      <c r="D42" s="148" t="s">
        <v>315</v>
      </c>
      <c r="E42" s="120">
        <v>15</v>
      </c>
      <c r="F42" s="8"/>
      <c r="G42" s="29"/>
      <c r="I42" s="111" t="s">
        <v>111</v>
      </c>
      <c r="J42" s="112">
        <v>20</v>
      </c>
      <c r="K42" s="128" t="s">
        <v>317</v>
      </c>
      <c r="O42"/>
    </row>
    <row r="43" spans="1:17" ht="18">
      <c r="B43" s="120" t="s">
        <v>146</v>
      </c>
      <c r="C43" s="120">
        <v>7</v>
      </c>
      <c r="D43" s="148" t="s">
        <v>315</v>
      </c>
      <c r="E43" s="120">
        <v>16</v>
      </c>
      <c r="F43" s="8"/>
      <c r="G43" s="29"/>
      <c r="I43" s="111" t="s">
        <v>120</v>
      </c>
      <c r="J43" s="112">
        <v>14</v>
      </c>
      <c r="K43" s="128" t="s">
        <v>345</v>
      </c>
      <c r="O43"/>
    </row>
    <row r="44" spans="1:17" ht="16.149999999999999" customHeight="1">
      <c r="B44" s="120" t="s">
        <v>97</v>
      </c>
      <c r="C44" s="120">
        <v>7</v>
      </c>
      <c r="D44" s="148" t="s">
        <v>315</v>
      </c>
      <c r="E44" s="120">
        <v>17</v>
      </c>
      <c r="F44" s="8"/>
      <c r="G44" s="29"/>
      <c r="I44" s="111" t="s">
        <v>107</v>
      </c>
      <c r="J44" s="112">
        <v>11</v>
      </c>
      <c r="K44" s="128" t="s">
        <v>348</v>
      </c>
      <c r="O44"/>
    </row>
    <row r="45" spans="1:17" ht="16.149999999999999" customHeight="1">
      <c r="B45" s="120" t="s">
        <v>88</v>
      </c>
      <c r="C45" s="120">
        <v>7</v>
      </c>
      <c r="D45" s="148" t="s">
        <v>315</v>
      </c>
      <c r="E45" s="120">
        <v>18</v>
      </c>
      <c r="F45" s="8"/>
      <c r="G45" s="29"/>
      <c r="I45" s="151" t="s">
        <v>113</v>
      </c>
      <c r="J45" s="152">
        <v>7</v>
      </c>
      <c r="K45" s="153" t="s">
        <v>315</v>
      </c>
      <c r="O45"/>
    </row>
    <row r="46" spans="1:17" ht="16.149999999999999" customHeight="1">
      <c r="B46" s="120" t="s">
        <v>95</v>
      </c>
      <c r="C46" s="120">
        <v>7</v>
      </c>
      <c r="D46" s="148" t="s">
        <v>315</v>
      </c>
      <c r="E46" s="120">
        <v>19</v>
      </c>
      <c r="F46" s="8"/>
      <c r="G46" s="29"/>
      <c r="I46" s="151" t="s">
        <v>119</v>
      </c>
      <c r="J46" s="152">
        <v>7</v>
      </c>
      <c r="K46" s="153" t="s">
        <v>315</v>
      </c>
      <c r="M46" s="9"/>
      <c r="O46" s="8"/>
      <c r="P46" s="9"/>
      <c r="Q46" s="9"/>
    </row>
    <row r="47" spans="1:17" ht="16.5" customHeight="1">
      <c r="B47" s="120" t="s">
        <v>132</v>
      </c>
      <c r="C47" s="120">
        <v>7</v>
      </c>
      <c r="D47" s="148" t="s">
        <v>315</v>
      </c>
      <c r="E47" s="120">
        <v>20</v>
      </c>
      <c r="F47" s="8"/>
      <c r="G47" s="9"/>
      <c r="I47" s="151" t="s">
        <v>133</v>
      </c>
      <c r="J47" s="152">
        <v>7</v>
      </c>
      <c r="K47" s="153" t="s">
        <v>315</v>
      </c>
      <c r="M47" s="9"/>
      <c r="O47" s="8"/>
      <c r="P47" s="9"/>
      <c r="Q47" s="9"/>
    </row>
    <row r="48" spans="1:17" ht="16.149999999999999" customHeight="1">
      <c r="B48" s="120" t="s">
        <v>123</v>
      </c>
      <c r="C48" s="120">
        <v>6</v>
      </c>
      <c r="D48" s="148" t="s">
        <v>323</v>
      </c>
      <c r="E48" s="120">
        <v>21</v>
      </c>
      <c r="F48" s="8"/>
      <c r="G48" s="9"/>
      <c r="I48" s="151" t="s">
        <v>108</v>
      </c>
      <c r="J48" s="152">
        <v>7</v>
      </c>
      <c r="K48" s="153" t="s">
        <v>315</v>
      </c>
      <c r="M48" s="9"/>
      <c r="O48" s="8"/>
      <c r="P48" s="9"/>
      <c r="Q48" s="9"/>
    </row>
    <row r="49" spans="1:17" ht="16.149999999999999" customHeight="1">
      <c r="B49" s="120" t="s">
        <v>350</v>
      </c>
      <c r="C49" s="120">
        <v>6</v>
      </c>
      <c r="D49" s="148" t="s">
        <v>323</v>
      </c>
      <c r="E49" s="120">
        <v>22</v>
      </c>
      <c r="F49" s="8"/>
      <c r="G49" s="9"/>
      <c r="I49" s="151" t="s">
        <v>276</v>
      </c>
      <c r="J49" s="152">
        <v>6</v>
      </c>
      <c r="K49" s="153" t="s">
        <v>323</v>
      </c>
      <c r="O49" s="8"/>
      <c r="P49" s="9"/>
      <c r="Q49" s="9"/>
    </row>
    <row r="50" spans="1:17" ht="16.149999999999999" customHeight="1">
      <c r="B50" s="120" t="s">
        <v>141</v>
      </c>
      <c r="C50" s="120">
        <v>6</v>
      </c>
      <c r="D50" s="148" t="s">
        <v>323</v>
      </c>
      <c r="E50" s="120">
        <v>23</v>
      </c>
      <c r="F50" s="8"/>
      <c r="G50" s="9"/>
      <c r="I50" s="81" t="s">
        <v>138</v>
      </c>
      <c r="J50" s="62">
        <v>4</v>
      </c>
      <c r="K50" s="129" t="s">
        <v>325</v>
      </c>
      <c r="O50" s="8"/>
      <c r="P50" s="9"/>
      <c r="Q50" s="9"/>
    </row>
    <row r="51" spans="1:17" ht="19.5" customHeight="1">
      <c r="B51" s="120" t="s">
        <v>176</v>
      </c>
      <c r="C51" s="120">
        <v>6</v>
      </c>
      <c r="D51" s="148" t="s">
        <v>323</v>
      </c>
      <c r="E51" s="120">
        <v>24</v>
      </c>
      <c r="I51" s="81" t="s">
        <v>274</v>
      </c>
      <c r="J51" s="62">
        <v>3</v>
      </c>
      <c r="K51" s="129" t="s">
        <v>311</v>
      </c>
      <c r="O51" s="8"/>
      <c r="P51" s="9"/>
      <c r="Q51" s="9"/>
    </row>
    <row r="52" spans="1:17" ht="18">
      <c r="B52" s="108" t="s">
        <v>92</v>
      </c>
      <c r="C52" s="108">
        <v>5</v>
      </c>
      <c r="D52" s="113" t="s">
        <v>342</v>
      </c>
      <c r="E52" s="130">
        <v>25</v>
      </c>
      <c r="I52" s="81" t="s">
        <v>288</v>
      </c>
      <c r="J52" s="62">
        <v>3</v>
      </c>
      <c r="K52" s="129" t="s">
        <v>311</v>
      </c>
      <c r="O52" s="8"/>
      <c r="P52" s="9"/>
      <c r="Q52" s="9"/>
    </row>
    <row r="53" spans="1:17" ht="18">
      <c r="B53" s="108" t="s">
        <v>174</v>
      </c>
      <c r="C53" s="108">
        <v>5</v>
      </c>
      <c r="D53" s="113" t="s">
        <v>342</v>
      </c>
      <c r="E53" s="130">
        <v>26</v>
      </c>
      <c r="F53" s="8"/>
      <c r="G53" s="9"/>
      <c r="I53" s="81" t="s">
        <v>287</v>
      </c>
      <c r="J53" s="62">
        <v>3</v>
      </c>
      <c r="K53" s="129" t="s">
        <v>311</v>
      </c>
      <c r="O53" s="8"/>
      <c r="P53" s="9"/>
      <c r="Q53" s="9"/>
    </row>
    <row r="54" spans="1:17" ht="18">
      <c r="A54" s="105"/>
      <c r="B54" s="108" t="s">
        <v>128</v>
      </c>
      <c r="C54" s="108">
        <v>5</v>
      </c>
      <c r="D54" s="113" t="s">
        <v>342</v>
      </c>
      <c r="E54" s="130">
        <v>27</v>
      </c>
      <c r="F54" s="8"/>
      <c r="G54" s="9"/>
      <c r="I54" s="81" t="s">
        <v>357</v>
      </c>
      <c r="J54" s="62">
        <v>3</v>
      </c>
      <c r="K54" s="129" t="s">
        <v>311</v>
      </c>
      <c r="O54" s="8"/>
      <c r="P54" s="9"/>
      <c r="Q54" s="9"/>
    </row>
    <row r="55" spans="1:17" ht="18">
      <c r="A55" s="105"/>
      <c r="B55" s="108" t="s">
        <v>301</v>
      </c>
      <c r="C55" s="108">
        <v>4</v>
      </c>
      <c r="D55" s="113" t="s">
        <v>325</v>
      </c>
      <c r="E55" s="130">
        <v>28</v>
      </c>
      <c r="F55" s="8"/>
      <c r="G55" s="9"/>
      <c r="I55" s="81" t="s">
        <v>293</v>
      </c>
      <c r="J55" s="62">
        <v>3</v>
      </c>
      <c r="K55" s="129" t="s">
        <v>311</v>
      </c>
      <c r="O55" s="8"/>
      <c r="P55" s="9"/>
      <c r="Q55" s="9"/>
    </row>
    <row r="56" spans="1:17" ht="18">
      <c r="A56" s="105"/>
      <c r="B56" s="108" t="s">
        <v>149</v>
      </c>
      <c r="C56" s="108">
        <v>4</v>
      </c>
      <c r="D56" s="113" t="s">
        <v>325</v>
      </c>
      <c r="E56" s="130">
        <v>29</v>
      </c>
      <c r="F56" s="8"/>
      <c r="G56" s="9"/>
      <c r="I56" s="81" t="s">
        <v>358</v>
      </c>
      <c r="J56" s="62">
        <v>3</v>
      </c>
      <c r="K56" s="129" t="s">
        <v>311</v>
      </c>
      <c r="O56" s="8"/>
      <c r="P56" s="9"/>
      <c r="Q56" s="9"/>
    </row>
    <row r="57" spans="1:17" ht="18">
      <c r="A57" s="105"/>
      <c r="B57" s="108" t="s">
        <v>145</v>
      </c>
      <c r="C57" s="108">
        <v>4</v>
      </c>
      <c r="D57" s="113" t="s">
        <v>325</v>
      </c>
      <c r="E57" s="130">
        <v>30</v>
      </c>
      <c r="F57" s="8"/>
      <c r="G57" s="9"/>
      <c r="I57" s="81" t="s">
        <v>289</v>
      </c>
      <c r="J57" s="62">
        <v>2</v>
      </c>
      <c r="K57" s="129" t="s">
        <v>327</v>
      </c>
      <c r="O57" s="8"/>
      <c r="P57" s="9"/>
      <c r="Q57" s="9"/>
    </row>
    <row r="58" spans="1:17" ht="18">
      <c r="A58" s="105"/>
      <c r="B58" s="108" t="s">
        <v>114</v>
      </c>
      <c r="C58" s="108">
        <v>4</v>
      </c>
      <c r="D58" s="113" t="s">
        <v>325</v>
      </c>
      <c r="E58" s="130">
        <v>31</v>
      </c>
      <c r="F58" s="8"/>
      <c r="G58" s="9"/>
      <c r="I58" s="81" t="s">
        <v>292</v>
      </c>
      <c r="J58" s="62">
        <v>2</v>
      </c>
      <c r="K58" s="129" t="s">
        <v>327</v>
      </c>
      <c r="O58" s="8"/>
      <c r="P58" s="9"/>
      <c r="Q58" s="9"/>
    </row>
    <row r="59" spans="1:17" ht="16.899999999999999" customHeight="1">
      <c r="A59" s="105"/>
      <c r="B59" s="108" t="s">
        <v>155</v>
      </c>
      <c r="C59" s="108">
        <v>4</v>
      </c>
      <c r="D59" s="113" t="s">
        <v>325</v>
      </c>
      <c r="E59" s="130">
        <v>32</v>
      </c>
      <c r="G59" s="9"/>
      <c r="H59"/>
      <c r="I59" s="164" t="s">
        <v>359</v>
      </c>
      <c r="J59" s="165">
        <v>2</v>
      </c>
      <c r="K59" s="166" t="s">
        <v>327</v>
      </c>
      <c r="O59" s="8"/>
      <c r="P59" s="9"/>
      <c r="Q59" s="9"/>
    </row>
    <row r="60" spans="1:17" ht="18">
      <c r="A60" s="105"/>
      <c r="B60" s="108" t="s">
        <v>89</v>
      </c>
      <c r="C60" s="108">
        <v>4</v>
      </c>
      <c r="D60" s="113" t="s">
        <v>325</v>
      </c>
      <c r="E60" s="130">
        <v>33</v>
      </c>
      <c r="G60" s="9"/>
      <c r="H60"/>
      <c r="I60" s="81" t="s">
        <v>304</v>
      </c>
      <c r="J60" s="62">
        <v>1</v>
      </c>
      <c r="K60" s="129" t="s">
        <v>308</v>
      </c>
      <c r="O60" s="8"/>
      <c r="P60" s="9"/>
      <c r="Q60" s="9"/>
    </row>
    <row r="61" spans="1:17" ht="18">
      <c r="A61" s="105"/>
      <c r="B61" s="108" t="s">
        <v>131</v>
      </c>
      <c r="C61" s="108">
        <v>4</v>
      </c>
      <c r="D61" s="113" t="s">
        <v>325</v>
      </c>
      <c r="E61" s="130">
        <v>34</v>
      </c>
      <c r="G61" s="9"/>
      <c r="H61"/>
      <c r="I61" s="81" t="s">
        <v>151</v>
      </c>
      <c r="J61" s="62">
        <v>1</v>
      </c>
      <c r="K61" s="129" t="s">
        <v>308</v>
      </c>
      <c r="P61" s="9"/>
      <c r="Q61" s="9"/>
    </row>
    <row r="62" spans="1:17" ht="18.75" thickBot="1">
      <c r="B62" s="108" t="s">
        <v>110</v>
      </c>
      <c r="C62" s="108">
        <v>3</v>
      </c>
      <c r="D62" s="113" t="s">
        <v>311</v>
      </c>
      <c r="E62" s="130">
        <v>35</v>
      </c>
      <c r="F62" s="93">
        <v>0</v>
      </c>
      <c r="G62" s="9"/>
      <c r="H62"/>
      <c r="I62" s="177" t="s">
        <v>23</v>
      </c>
      <c r="J62" s="167">
        <v>1</v>
      </c>
      <c r="K62" s="178"/>
      <c r="P62" s="9"/>
      <c r="Q62" s="9"/>
    </row>
    <row r="63" spans="1:17" ht="15.75" thickBot="1">
      <c r="B63" s="108" t="s">
        <v>115</v>
      </c>
      <c r="C63" s="108">
        <v>3</v>
      </c>
      <c r="D63" s="113" t="s">
        <v>311</v>
      </c>
      <c r="E63" s="130">
        <v>36</v>
      </c>
      <c r="I63" s="168" t="s">
        <v>16</v>
      </c>
      <c r="J63" s="169">
        <f>SUM(J40:J62)</f>
        <v>334</v>
      </c>
      <c r="K63" s="170"/>
      <c r="O63"/>
    </row>
    <row r="64" spans="1:17">
      <c r="B64" s="108" t="s">
        <v>56</v>
      </c>
      <c r="C64" s="108">
        <v>3</v>
      </c>
      <c r="D64" s="113" t="s">
        <v>311</v>
      </c>
      <c r="E64" s="130">
        <v>37</v>
      </c>
      <c r="O64"/>
    </row>
    <row r="65" spans="2:15" ht="18">
      <c r="B65" s="108" t="s">
        <v>147</v>
      </c>
      <c r="C65" s="108">
        <v>3</v>
      </c>
      <c r="D65" s="113" t="s">
        <v>311</v>
      </c>
      <c r="E65" s="130">
        <v>38</v>
      </c>
      <c r="M65" s="9"/>
      <c r="O65"/>
    </row>
    <row r="66" spans="2:15" ht="18">
      <c r="B66" s="108" t="s">
        <v>154</v>
      </c>
      <c r="C66" s="108">
        <v>3</v>
      </c>
      <c r="D66" s="113" t="s">
        <v>311</v>
      </c>
      <c r="E66" s="130">
        <v>39</v>
      </c>
      <c r="G66" s="9"/>
      <c r="M66" s="9"/>
      <c r="O66"/>
    </row>
    <row r="67" spans="2:15" ht="18">
      <c r="B67" s="108" t="s">
        <v>156</v>
      </c>
      <c r="C67" s="108">
        <v>3</v>
      </c>
      <c r="D67" s="113" t="s">
        <v>311</v>
      </c>
      <c r="E67" s="130">
        <v>40</v>
      </c>
      <c r="G67" s="9"/>
      <c r="O67"/>
    </row>
    <row r="68" spans="2:15">
      <c r="B68" s="108" t="s">
        <v>96</v>
      </c>
      <c r="C68" s="108">
        <v>3</v>
      </c>
      <c r="D68" s="113" t="s">
        <v>311</v>
      </c>
      <c r="E68" s="130">
        <v>41</v>
      </c>
      <c r="O68"/>
    </row>
    <row r="69" spans="2:15">
      <c r="B69" s="108" t="s">
        <v>121</v>
      </c>
      <c r="C69" s="108">
        <v>3</v>
      </c>
      <c r="D69" s="113" t="s">
        <v>311</v>
      </c>
      <c r="E69" s="130">
        <v>42</v>
      </c>
      <c r="O69"/>
    </row>
    <row r="70" spans="2:15">
      <c r="B70" s="108" t="s">
        <v>286</v>
      </c>
      <c r="C70" s="108">
        <v>3</v>
      </c>
      <c r="D70" s="113" t="s">
        <v>311</v>
      </c>
      <c r="E70" s="130">
        <v>43</v>
      </c>
      <c r="O70"/>
    </row>
    <row r="71" spans="2:15">
      <c r="B71" s="108" t="s">
        <v>137</v>
      </c>
      <c r="C71" s="108">
        <v>2</v>
      </c>
      <c r="D71" s="113" t="s">
        <v>327</v>
      </c>
      <c r="E71" s="130">
        <v>44</v>
      </c>
      <c r="O71"/>
    </row>
    <row r="72" spans="2:15">
      <c r="B72" s="108" t="s">
        <v>270</v>
      </c>
      <c r="C72" s="108">
        <v>2</v>
      </c>
      <c r="D72" s="113" t="s">
        <v>327</v>
      </c>
      <c r="E72" s="130">
        <v>45</v>
      </c>
      <c r="O72"/>
    </row>
    <row r="73" spans="2:15">
      <c r="B73" s="108" t="s">
        <v>302</v>
      </c>
      <c r="C73" s="108">
        <v>2</v>
      </c>
      <c r="D73" s="113" t="s">
        <v>327</v>
      </c>
      <c r="E73" s="130">
        <v>46</v>
      </c>
      <c r="O73"/>
    </row>
    <row r="74" spans="2:15">
      <c r="B74" s="108" t="s">
        <v>135</v>
      </c>
      <c r="C74" s="108">
        <v>2</v>
      </c>
      <c r="D74" s="113" t="s">
        <v>327</v>
      </c>
      <c r="E74" s="130">
        <v>47</v>
      </c>
      <c r="O74"/>
    </row>
    <row r="75" spans="2:15">
      <c r="B75" s="108" t="s">
        <v>303</v>
      </c>
      <c r="C75" s="108">
        <v>2</v>
      </c>
      <c r="D75" s="113" t="s">
        <v>327</v>
      </c>
      <c r="E75" s="130">
        <v>48</v>
      </c>
      <c r="N75" s="17"/>
    </row>
    <row r="76" spans="2:15">
      <c r="B76" s="108" t="s">
        <v>272</v>
      </c>
      <c r="C76" s="108">
        <v>2</v>
      </c>
      <c r="D76" s="113" t="s">
        <v>327</v>
      </c>
      <c r="E76" s="130">
        <v>49</v>
      </c>
      <c r="G76" s="93"/>
      <c r="H76"/>
      <c r="O76"/>
    </row>
    <row r="77" spans="2:15">
      <c r="B77" s="108" t="s">
        <v>179</v>
      </c>
      <c r="C77" s="108">
        <v>2</v>
      </c>
      <c r="D77" s="113" t="s">
        <v>327</v>
      </c>
      <c r="E77" s="130">
        <v>50</v>
      </c>
    </row>
    <row r="78" spans="2:15">
      <c r="B78" s="108" t="s">
        <v>256</v>
      </c>
      <c r="C78" s="108">
        <v>2</v>
      </c>
      <c r="D78" s="113" t="s">
        <v>327</v>
      </c>
      <c r="E78" s="130">
        <v>51</v>
      </c>
    </row>
    <row r="79" spans="2:15">
      <c r="B79" s="108" t="s">
        <v>257</v>
      </c>
      <c r="C79" s="108">
        <v>2</v>
      </c>
      <c r="D79" s="113" t="s">
        <v>327</v>
      </c>
      <c r="E79" s="130">
        <v>52</v>
      </c>
    </row>
    <row r="80" spans="2:15">
      <c r="B80" s="108" t="s">
        <v>148</v>
      </c>
      <c r="C80" s="108">
        <v>2</v>
      </c>
      <c r="D80" s="113" t="s">
        <v>327</v>
      </c>
      <c r="E80" s="130">
        <v>53</v>
      </c>
    </row>
    <row r="81" spans="2:15">
      <c r="B81" s="108" t="s">
        <v>264</v>
      </c>
      <c r="C81" s="108">
        <v>2</v>
      </c>
      <c r="D81" s="113" t="s">
        <v>327</v>
      </c>
      <c r="E81" s="130">
        <v>54</v>
      </c>
      <c r="N81" s="17"/>
    </row>
    <row r="82" spans="2:15">
      <c r="B82" s="108" t="s">
        <v>351</v>
      </c>
      <c r="C82" s="108">
        <v>2</v>
      </c>
      <c r="D82" s="113" t="s">
        <v>327</v>
      </c>
      <c r="E82" s="130">
        <v>55</v>
      </c>
      <c r="G82" s="93"/>
      <c r="H82"/>
      <c r="O82"/>
    </row>
    <row r="83" spans="2:15">
      <c r="B83" s="108" t="s">
        <v>126</v>
      </c>
      <c r="C83" s="108">
        <v>2</v>
      </c>
      <c r="D83" s="113" t="s">
        <v>327</v>
      </c>
      <c r="E83" s="130">
        <v>56</v>
      </c>
    </row>
    <row r="84" spans="2:15">
      <c r="B84" s="108" t="s">
        <v>273</v>
      </c>
      <c r="C84" s="108">
        <v>2</v>
      </c>
      <c r="D84" s="113" t="s">
        <v>327</v>
      </c>
      <c r="E84" s="130">
        <v>57</v>
      </c>
    </row>
    <row r="85" spans="2:15">
      <c r="B85" s="108" t="s">
        <v>352</v>
      </c>
      <c r="C85" s="108">
        <v>2</v>
      </c>
      <c r="D85" s="113" t="s">
        <v>327</v>
      </c>
      <c r="E85" s="130">
        <v>58</v>
      </c>
    </row>
    <row r="86" spans="2:15">
      <c r="B86" s="108" t="s">
        <v>150</v>
      </c>
      <c r="C86" s="108">
        <v>2</v>
      </c>
      <c r="D86" s="113" t="s">
        <v>327</v>
      </c>
      <c r="E86" s="130">
        <v>59</v>
      </c>
    </row>
    <row r="87" spans="2:15">
      <c r="B87" s="108" t="s">
        <v>157</v>
      </c>
      <c r="C87" s="108">
        <v>1</v>
      </c>
      <c r="D87" s="113" t="s">
        <v>308</v>
      </c>
      <c r="E87" s="130">
        <v>60</v>
      </c>
    </row>
    <row r="88" spans="2:15">
      <c r="B88" s="108" t="s">
        <v>353</v>
      </c>
      <c r="C88" s="108">
        <v>1</v>
      </c>
      <c r="D88" s="113" t="s">
        <v>308</v>
      </c>
      <c r="E88" s="130">
        <v>61</v>
      </c>
      <c r="I88" s="71"/>
    </row>
    <row r="89" spans="2:15">
      <c r="B89" s="108" t="s">
        <v>158</v>
      </c>
      <c r="C89" s="108">
        <v>1</v>
      </c>
      <c r="D89" s="113" t="s">
        <v>308</v>
      </c>
      <c r="E89" s="130">
        <v>62</v>
      </c>
      <c r="G89" s="71"/>
      <c r="H89" s="149"/>
      <c r="I89" s="71"/>
    </row>
    <row r="90" spans="2:15">
      <c r="B90" s="108" t="s">
        <v>291</v>
      </c>
      <c r="C90" s="108">
        <v>1</v>
      </c>
      <c r="D90" s="113" t="s">
        <v>308</v>
      </c>
      <c r="E90" s="130">
        <v>63</v>
      </c>
      <c r="G90" s="71"/>
      <c r="H90" s="149"/>
      <c r="I90" s="71"/>
    </row>
    <row r="91" spans="2:15">
      <c r="B91" s="108" t="s">
        <v>354</v>
      </c>
      <c r="C91" s="108">
        <v>1</v>
      </c>
      <c r="D91" s="113" t="s">
        <v>308</v>
      </c>
      <c r="E91" s="130">
        <v>64</v>
      </c>
      <c r="G91" s="71"/>
      <c r="H91" s="149"/>
      <c r="I91" s="71"/>
    </row>
    <row r="92" spans="2:15">
      <c r="B92" s="108" t="s">
        <v>130</v>
      </c>
      <c r="C92" s="108">
        <v>1</v>
      </c>
      <c r="D92" s="113" t="s">
        <v>308</v>
      </c>
      <c r="E92" s="130">
        <v>65</v>
      </c>
      <c r="G92" s="71"/>
      <c r="H92" s="149"/>
      <c r="I92" s="71"/>
    </row>
    <row r="93" spans="2:15">
      <c r="B93" s="108" t="s">
        <v>265</v>
      </c>
      <c r="C93" s="108">
        <v>1</v>
      </c>
      <c r="D93" s="113" t="s">
        <v>308</v>
      </c>
      <c r="E93" s="130">
        <v>66</v>
      </c>
      <c r="G93" s="71"/>
      <c r="H93" s="149"/>
    </row>
    <row r="94" spans="2:15">
      <c r="B94" s="108" t="s">
        <v>355</v>
      </c>
      <c r="C94" s="108">
        <v>1</v>
      </c>
      <c r="D94" s="113" t="s">
        <v>308</v>
      </c>
      <c r="E94" s="130">
        <v>67</v>
      </c>
    </row>
    <row r="95" spans="2:15">
      <c r="B95" s="108" t="s">
        <v>306</v>
      </c>
      <c r="C95" s="108">
        <v>7</v>
      </c>
      <c r="D95" s="113"/>
      <c r="E95" s="130"/>
    </row>
    <row r="96" spans="2:15">
      <c r="B96" s="155" t="s">
        <v>294</v>
      </c>
      <c r="C96" s="155">
        <f>SUM(C28:C95)</f>
        <v>334</v>
      </c>
      <c r="D96" s="156"/>
      <c r="E96" s="157"/>
    </row>
  </sheetData>
  <sortState ref="I22:K35">
    <sortCondition descending="1" ref="J22:J35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topLeftCell="A10" zoomScale="85" zoomScaleNormal="85" workbookViewId="0">
      <selection activeCell="B32" sqref="B32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20"/>
      <c r="B1" s="5" t="s">
        <v>72</v>
      </c>
      <c r="C1" s="15" t="s">
        <v>53</v>
      </c>
      <c r="D1" s="15" t="s">
        <v>50</v>
      </c>
      <c r="H1" s="199" t="s">
        <v>51</v>
      </c>
      <c r="I1" s="199"/>
      <c r="J1" s="200"/>
      <c r="N1" s="16"/>
    </row>
    <row r="2" spans="1:23" ht="33.6" customHeight="1">
      <c r="B2" s="51">
        <f>'20210416'!I3</f>
        <v>44302</v>
      </c>
      <c r="C2" s="50" t="s">
        <v>24</v>
      </c>
      <c r="D2" s="39" t="s">
        <v>25</v>
      </c>
      <c r="E2" s="39" t="s">
        <v>26</v>
      </c>
      <c r="F2" s="9"/>
      <c r="H2" s="56" t="s">
        <v>69</v>
      </c>
      <c r="I2" s="57">
        <v>168</v>
      </c>
      <c r="M2" s="16"/>
      <c r="N2" s="16"/>
      <c r="O2" s="16"/>
    </row>
    <row r="3" spans="1:23" ht="29.1" customHeight="1">
      <c r="B3" s="40" t="s">
        <v>27</v>
      </c>
      <c r="C3" s="64">
        <v>2095</v>
      </c>
      <c r="D3" s="64">
        <v>235</v>
      </c>
      <c r="E3" s="67">
        <f>D3/C3</f>
        <v>0.11217183770883055</v>
      </c>
      <c r="F3" s="9"/>
      <c r="G3" s="9"/>
      <c r="H3" s="58" t="s">
        <v>70</v>
      </c>
      <c r="I3" s="59">
        <v>2</v>
      </c>
      <c r="M3" s="16"/>
      <c r="N3" s="16"/>
      <c r="O3" s="16"/>
    </row>
    <row r="4" spans="1:23" ht="28.9" customHeight="1">
      <c r="B4" s="41" t="s">
        <v>28</v>
      </c>
      <c r="C4" s="65">
        <v>855</v>
      </c>
      <c r="D4" s="65">
        <v>99</v>
      </c>
      <c r="E4" s="42">
        <f>D4/C4</f>
        <v>0.11578947368421053</v>
      </c>
      <c r="G4" s="9"/>
      <c r="I4" s="16"/>
      <c r="M4" s="16"/>
      <c r="N4" s="16"/>
      <c r="O4" s="16"/>
    </row>
    <row r="5" spans="1:23" ht="23.25" customHeight="1">
      <c r="B5" s="43" t="s">
        <v>29</v>
      </c>
      <c r="C5" s="66">
        <f>SUM(C3:C4)</f>
        <v>2950</v>
      </c>
      <c r="D5" s="66">
        <f>SUM(D3:D4)</f>
        <v>334</v>
      </c>
      <c r="E5" s="44">
        <f>D5/C5</f>
        <v>0.11322033898305085</v>
      </c>
      <c r="H5" s="21"/>
      <c r="I5" s="16"/>
      <c r="M5" s="16"/>
      <c r="O5" s="16"/>
    </row>
    <row r="6" spans="1:23" ht="18">
      <c r="H6" s="22"/>
      <c r="I6" s="16"/>
    </row>
    <row r="7" spans="1:23">
      <c r="B7" s="5"/>
      <c r="E7" s="14" t="s">
        <v>54</v>
      </c>
      <c r="F7" s="14"/>
    </row>
    <row r="8" spans="1:23" ht="25.15" customHeight="1">
      <c r="B8" s="26" t="s">
        <v>103</v>
      </c>
      <c r="C8" s="27">
        <f>'20210416'!C16</f>
        <v>276</v>
      </c>
      <c r="E8" s="116" t="s">
        <v>45</v>
      </c>
      <c r="F8" s="94">
        <v>851</v>
      </c>
      <c r="H8" s="5" t="s">
        <v>81</v>
      </c>
    </row>
    <row r="9" spans="1:23" ht="25.15" customHeight="1">
      <c r="B9" s="24" t="s">
        <v>19</v>
      </c>
      <c r="C9" s="25">
        <f>'20210416'!C17</f>
        <v>52</v>
      </c>
      <c r="E9" s="117" t="s">
        <v>30</v>
      </c>
      <c r="F9" s="95">
        <v>1880</v>
      </c>
      <c r="H9" s="61" t="s">
        <v>76</v>
      </c>
      <c r="M9" s="16"/>
    </row>
    <row r="10" spans="1:23" ht="25.15" customHeight="1">
      <c r="B10" s="26" t="s">
        <v>20</v>
      </c>
      <c r="C10" s="27">
        <f>'20210416'!C18</f>
        <v>6</v>
      </c>
      <c r="E10" s="116" t="s">
        <v>46</v>
      </c>
      <c r="F10" s="94">
        <v>186</v>
      </c>
      <c r="H10" s="46" t="s">
        <v>84</v>
      </c>
      <c r="M10" s="16"/>
    </row>
    <row r="11" spans="1:23" ht="25.15" customHeight="1">
      <c r="B11" s="24" t="s">
        <v>23</v>
      </c>
      <c r="C11" s="25">
        <f>'20210416'!C19</f>
        <v>0</v>
      </c>
      <c r="E11" s="117" t="s">
        <v>47</v>
      </c>
      <c r="F11" s="95">
        <v>22</v>
      </c>
      <c r="H11" s="46" t="s">
        <v>85</v>
      </c>
    </row>
    <row r="12" spans="1:23" ht="30" customHeight="1">
      <c r="B12" s="26" t="s">
        <v>16</v>
      </c>
      <c r="C12" s="27">
        <f>'20210416'!C20</f>
        <v>334</v>
      </c>
      <c r="E12" s="30" t="s">
        <v>60</v>
      </c>
      <c r="F12" s="96">
        <f>SUM(F8:F11)</f>
        <v>2939</v>
      </c>
      <c r="H12" s="46" t="s">
        <v>98</v>
      </c>
      <c r="M12" s="16"/>
      <c r="T12" s="82"/>
      <c r="U12" s="82"/>
      <c r="V12" s="82"/>
      <c r="W12" s="82"/>
    </row>
    <row r="13" spans="1:23">
      <c r="H13" s="46" t="s">
        <v>77</v>
      </c>
      <c r="M13" s="16"/>
    </row>
    <row r="14" spans="1:23">
      <c r="B14" s="5" t="s">
        <v>73</v>
      </c>
      <c r="H14" s="52" t="s">
        <v>83</v>
      </c>
    </row>
    <row r="15" spans="1:23" ht="18.75" customHeight="1">
      <c r="B15" s="53" t="s">
        <v>66</v>
      </c>
      <c r="C15" s="23" t="s">
        <v>61</v>
      </c>
      <c r="D15" s="53" t="s">
        <v>67</v>
      </c>
      <c r="E15" s="49" t="s">
        <v>64</v>
      </c>
      <c r="H15" s="52" t="s">
        <v>78</v>
      </c>
    </row>
    <row r="16" spans="1:23">
      <c r="B16" s="54" t="s">
        <v>59</v>
      </c>
      <c r="C16" s="101">
        <f>'20210416'!G5</f>
        <v>0.29003021148036257</v>
      </c>
      <c r="D16" s="92">
        <f>C16-E16</f>
        <v>5.159604777929494E-2</v>
      </c>
      <c r="E16" s="101">
        <v>0.23843416370106763</v>
      </c>
      <c r="F16" s="97"/>
      <c r="H16" s="46" t="s">
        <v>99</v>
      </c>
    </row>
    <row r="17" spans="2:9">
      <c r="B17" s="55" t="s">
        <v>32</v>
      </c>
      <c r="C17" s="154">
        <f>'20210416'!G6</f>
        <v>0.42296072507552873</v>
      </c>
      <c r="D17" s="92">
        <f>C17-E17</f>
        <v>4.929524464848245E-2</v>
      </c>
      <c r="E17" s="91">
        <v>0.37366548042704628</v>
      </c>
      <c r="F17" s="97"/>
      <c r="H17" s="47" t="s">
        <v>82</v>
      </c>
    </row>
    <row r="18" spans="2:9">
      <c r="B18" s="54" t="s">
        <v>33</v>
      </c>
      <c r="C18" s="101">
        <f>'20210416'!G7</f>
        <v>0.57703927492447127</v>
      </c>
      <c r="D18" s="92">
        <f>C18-E18</f>
        <v>8.5936072077496151E-2</v>
      </c>
      <c r="E18" s="90">
        <v>0.49110320284697512</v>
      </c>
      <c r="F18" s="97"/>
      <c r="H18" s="52" t="s">
        <v>100</v>
      </c>
    </row>
    <row r="19" spans="2:9">
      <c r="B19" s="55" t="s">
        <v>34</v>
      </c>
      <c r="C19" s="154">
        <f>'20210416'!F10+'20210416'!F11</f>
        <v>0.15407854984894259</v>
      </c>
      <c r="D19" s="92">
        <f>C19-E19</f>
        <v>-5.5885862962445298E-2</v>
      </c>
      <c r="E19" s="91">
        <v>0.20996441281138789</v>
      </c>
      <c r="F19" s="97"/>
      <c r="H19" s="46" t="s">
        <v>79</v>
      </c>
      <c r="I19" s="37"/>
    </row>
    <row r="20" spans="2:9">
      <c r="B20" s="54" t="s">
        <v>35</v>
      </c>
      <c r="C20" s="101">
        <f>'20210416'!F11</f>
        <v>7.5528700906344406E-2</v>
      </c>
      <c r="D20" s="92">
        <f>C20-E20</f>
        <v>-1.3439270623904709E-2</v>
      </c>
      <c r="E20" s="90">
        <v>8.8967971530249115E-2</v>
      </c>
      <c r="F20" s="97"/>
      <c r="H20" s="46" t="s">
        <v>105</v>
      </c>
    </row>
    <row r="21" spans="2:9" ht="16.5" customHeight="1">
      <c r="H21" s="46" t="s">
        <v>101</v>
      </c>
    </row>
    <row r="22" spans="2:9" ht="18">
      <c r="B22" s="10"/>
    </row>
    <row r="23" spans="2:9" ht="39" customHeight="1" thickBot="1">
      <c r="B23" s="11" t="s">
        <v>36</v>
      </c>
      <c r="C23" s="12" t="s">
        <v>37</v>
      </c>
      <c r="D23" s="12" t="s">
        <v>18</v>
      </c>
      <c r="E23" s="13" t="s">
        <v>44</v>
      </c>
      <c r="H23" s="47" t="s">
        <v>65</v>
      </c>
      <c r="I23" s="37"/>
    </row>
    <row r="24" spans="2:9" ht="15.6" customHeight="1">
      <c r="B24" s="8" t="s">
        <v>269</v>
      </c>
      <c r="C24" s="9">
        <v>3</v>
      </c>
      <c r="D24" s="9" t="s">
        <v>311</v>
      </c>
      <c r="E24" s="86">
        <f>C26/(C24+C25+C26+C27+C28+C29+C30)</f>
        <v>0.64835164835164838</v>
      </c>
      <c r="H24" s="48" t="s">
        <v>63</v>
      </c>
    </row>
    <row r="25" spans="2:9" ht="18.75" customHeight="1">
      <c r="B25" s="8" t="s">
        <v>312</v>
      </c>
      <c r="C25" s="9">
        <v>3</v>
      </c>
      <c r="D25" s="9" t="s">
        <v>311</v>
      </c>
      <c r="H25" s="45"/>
      <c r="I25" s="38"/>
    </row>
    <row r="26" spans="2:9" ht="15.6" customHeight="1">
      <c r="B26" s="8" t="s">
        <v>38</v>
      </c>
      <c r="C26" s="9">
        <v>118</v>
      </c>
      <c r="D26" s="9" t="s">
        <v>313</v>
      </c>
      <c r="E26" s="70"/>
      <c r="H26" s="60" t="s">
        <v>71</v>
      </c>
    </row>
    <row r="27" spans="2:9" ht="18">
      <c r="B27" s="8" t="s">
        <v>314</v>
      </c>
      <c r="C27" s="9">
        <v>7</v>
      </c>
      <c r="D27" s="9" t="s">
        <v>315</v>
      </c>
      <c r="H27" s="5" t="s">
        <v>80</v>
      </c>
    </row>
    <row r="28" spans="2:9" ht="18">
      <c r="B28" s="8" t="s">
        <v>104</v>
      </c>
      <c r="C28" s="9">
        <v>24</v>
      </c>
      <c r="D28" s="9" t="s">
        <v>316</v>
      </c>
    </row>
    <row r="29" spans="2:9" ht="18">
      <c r="B29" s="8" t="s">
        <v>39</v>
      </c>
      <c r="C29" s="9">
        <v>7</v>
      </c>
      <c r="D29" s="9" t="s">
        <v>315</v>
      </c>
    </row>
    <row r="30" spans="2:9" ht="18">
      <c r="B30" s="8" t="s">
        <v>109</v>
      </c>
      <c r="C30" s="9">
        <v>20</v>
      </c>
      <c r="D30" s="9" t="s">
        <v>317</v>
      </c>
    </row>
    <row r="31" spans="2:9" ht="18">
      <c r="B31" s="8" t="s">
        <v>23</v>
      </c>
      <c r="C31" s="9">
        <v>152</v>
      </c>
      <c r="D31" s="9" t="s">
        <v>318</v>
      </c>
    </row>
    <row r="32" spans="2:9" ht="18">
      <c r="B32" s="8"/>
      <c r="C32" s="9"/>
      <c r="D32" s="9"/>
    </row>
    <row r="33" spans="2:15" ht="18">
      <c r="B33" s="8"/>
      <c r="C33" s="9"/>
      <c r="D33" s="9"/>
    </row>
    <row r="34" spans="2:15">
      <c r="D34" s="17"/>
    </row>
    <row r="35" spans="2:15">
      <c r="D35" s="17"/>
      <c r="E35" s="13" t="s">
        <v>43</v>
      </c>
      <c r="F35" s="7" t="s">
        <v>62</v>
      </c>
    </row>
    <row r="36" spans="2:15" ht="18.75" thickBot="1">
      <c r="B36" s="11" t="s">
        <v>40</v>
      </c>
      <c r="C36" s="12" t="s">
        <v>37</v>
      </c>
      <c r="D36" s="12" t="s">
        <v>18</v>
      </c>
      <c r="E36" s="18">
        <f>C37*100/SUM(C37:C58)</f>
        <v>81.92771084337349</v>
      </c>
      <c r="L36" s="71"/>
      <c r="M36" s="118"/>
      <c r="N36" s="119"/>
      <c r="O36" s="119"/>
    </row>
    <row r="37" spans="2:15" ht="16.149999999999999" customHeight="1">
      <c r="B37" s="8" t="s">
        <v>41</v>
      </c>
      <c r="C37" s="9">
        <v>272</v>
      </c>
      <c r="D37" s="9" t="s">
        <v>319</v>
      </c>
      <c r="L37" s="71"/>
      <c r="M37" s="118"/>
      <c r="N37" s="119"/>
      <c r="O37" s="119"/>
    </row>
    <row r="38" spans="2:15" ht="18">
      <c r="B38" s="8" t="s">
        <v>140</v>
      </c>
      <c r="C38" s="9">
        <v>10</v>
      </c>
      <c r="D38" s="9" t="s">
        <v>320</v>
      </c>
      <c r="M38" s="8"/>
      <c r="N38" s="9"/>
      <c r="O38" s="9"/>
    </row>
    <row r="39" spans="2:15" ht="18">
      <c r="B39" s="8" t="s">
        <v>283</v>
      </c>
      <c r="C39" s="9">
        <v>8</v>
      </c>
      <c r="D39" s="9" t="s">
        <v>321</v>
      </c>
      <c r="M39" s="8"/>
      <c r="N39" s="9"/>
      <c r="O39" s="9"/>
    </row>
    <row r="40" spans="2:15" ht="18">
      <c r="B40" s="8" t="s">
        <v>139</v>
      </c>
      <c r="C40" s="9">
        <v>8</v>
      </c>
      <c r="D40" s="9" t="s">
        <v>321</v>
      </c>
      <c r="M40" s="8"/>
      <c r="N40" s="9"/>
      <c r="O40" s="9"/>
    </row>
    <row r="41" spans="2:15" ht="18">
      <c r="B41" s="8" t="s">
        <v>322</v>
      </c>
      <c r="C41" s="9">
        <v>6</v>
      </c>
      <c r="D41" s="9" t="s">
        <v>323</v>
      </c>
      <c r="J41" s="8"/>
      <c r="M41" s="8"/>
      <c r="N41" s="9"/>
      <c r="O41" s="9"/>
    </row>
    <row r="42" spans="2:15" ht="18" customHeight="1">
      <c r="B42" s="8" t="s">
        <v>324</v>
      </c>
      <c r="C42" s="9">
        <v>4</v>
      </c>
      <c r="D42" s="9" t="s">
        <v>325</v>
      </c>
      <c r="M42" s="8"/>
      <c r="N42" s="9"/>
      <c r="O42" s="9"/>
    </row>
    <row r="43" spans="2:15" ht="18">
      <c r="B43" s="8" t="s">
        <v>326</v>
      </c>
      <c r="C43" s="9">
        <v>3</v>
      </c>
      <c r="D43" s="9" t="s">
        <v>311</v>
      </c>
      <c r="M43" s="8"/>
      <c r="N43" s="9"/>
      <c r="O43" s="9"/>
    </row>
    <row r="44" spans="2:15" ht="16.149999999999999" customHeight="1">
      <c r="B44" s="8" t="s">
        <v>164</v>
      </c>
      <c r="C44" s="9">
        <v>3</v>
      </c>
      <c r="D44" s="9" t="s">
        <v>311</v>
      </c>
      <c r="M44" s="8"/>
      <c r="N44" s="9"/>
      <c r="O44" s="9"/>
    </row>
    <row r="45" spans="2:15" ht="18">
      <c r="B45" s="8" t="s">
        <v>275</v>
      </c>
      <c r="C45" s="9">
        <v>3</v>
      </c>
      <c r="D45" s="9" t="s">
        <v>311</v>
      </c>
      <c r="G45" s="8"/>
      <c r="M45" s="8"/>
      <c r="N45" s="9"/>
      <c r="O45" s="9"/>
    </row>
    <row r="46" spans="2:15" ht="18">
      <c r="B46" s="8" t="s">
        <v>271</v>
      </c>
      <c r="C46" s="9">
        <v>2</v>
      </c>
      <c r="D46" s="9" t="s">
        <v>327</v>
      </c>
      <c r="E46" s="8"/>
      <c r="M46" s="8"/>
      <c r="N46" s="9"/>
      <c r="O46" s="9"/>
    </row>
    <row r="47" spans="2:15" ht="18">
      <c r="B47" s="8" t="s">
        <v>328</v>
      </c>
      <c r="C47" s="9">
        <v>2</v>
      </c>
      <c r="D47" s="9" t="s">
        <v>327</v>
      </c>
      <c r="M47" s="8"/>
      <c r="N47" s="9"/>
      <c r="O47" s="9"/>
    </row>
    <row r="48" spans="2:15" ht="18" customHeight="1">
      <c r="B48" s="8" t="s">
        <v>282</v>
      </c>
      <c r="C48" s="9">
        <v>1</v>
      </c>
      <c r="D48" s="9" t="s">
        <v>308</v>
      </c>
      <c r="M48" s="8"/>
      <c r="N48" s="9"/>
      <c r="O48" s="9"/>
    </row>
    <row r="49" spans="2:15" ht="18">
      <c r="B49" s="8" t="s">
        <v>290</v>
      </c>
      <c r="C49" s="9">
        <v>1</v>
      </c>
      <c r="D49" s="9" t="s">
        <v>308</v>
      </c>
      <c r="M49" s="8"/>
      <c r="N49" s="9"/>
      <c r="O49" s="9"/>
    </row>
    <row r="50" spans="2:15" ht="18">
      <c r="B50" s="8" t="s">
        <v>329</v>
      </c>
      <c r="C50" s="9">
        <v>1</v>
      </c>
      <c r="D50" s="9" t="s">
        <v>308</v>
      </c>
      <c r="M50" s="8"/>
      <c r="N50" s="9"/>
      <c r="O50" s="9"/>
    </row>
    <row r="51" spans="2:15" ht="18">
      <c r="B51" s="8" t="s">
        <v>299</v>
      </c>
      <c r="C51" s="9">
        <v>1</v>
      </c>
      <c r="D51" s="9" t="s">
        <v>308</v>
      </c>
      <c r="J51" s="8"/>
      <c r="K51" s="9"/>
      <c r="L51" s="9"/>
    </row>
    <row r="52" spans="2:15" ht="18">
      <c r="B52" s="8" t="s">
        <v>330</v>
      </c>
      <c r="C52" s="9">
        <v>1</v>
      </c>
      <c r="D52" s="9" t="s">
        <v>308</v>
      </c>
      <c r="J52" s="8"/>
      <c r="K52" s="9"/>
      <c r="L52" s="9"/>
    </row>
    <row r="53" spans="2:15" ht="18">
      <c r="B53" s="8" t="s">
        <v>331</v>
      </c>
      <c r="C53" s="9">
        <v>1</v>
      </c>
      <c r="D53" s="9" t="s">
        <v>308</v>
      </c>
      <c r="J53" s="8"/>
      <c r="K53" s="9"/>
      <c r="L53" s="9"/>
    </row>
    <row r="54" spans="2:15" ht="18">
      <c r="B54" s="8" t="s">
        <v>332</v>
      </c>
      <c r="C54" s="9">
        <v>1</v>
      </c>
      <c r="D54" s="9" t="s">
        <v>308</v>
      </c>
      <c r="J54" s="8"/>
      <c r="K54" s="9"/>
      <c r="L54" s="9"/>
    </row>
    <row r="55" spans="2:15" ht="18">
      <c r="B55" s="8" t="s">
        <v>333</v>
      </c>
      <c r="C55" s="9">
        <v>1</v>
      </c>
      <c r="D55" s="9" t="s">
        <v>308</v>
      </c>
      <c r="J55" s="8"/>
      <c r="K55" s="9"/>
      <c r="L55" s="9"/>
    </row>
    <row r="56" spans="2:15" ht="18">
      <c r="B56" s="8" t="s">
        <v>334</v>
      </c>
      <c r="C56" s="9">
        <v>1</v>
      </c>
      <c r="D56" s="9" t="s">
        <v>308</v>
      </c>
      <c r="J56" s="8"/>
      <c r="K56" s="9"/>
      <c r="L56" s="9"/>
    </row>
    <row r="57" spans="2:15" ht="18">
      <c r="B57" s="8" t="s">
        <v>335</v>
      </c>
      <c r="C57" s="9">
        <v>1</v>
      </c>
      <c r="D57" s="9" t="s">
        <v>308</v>
      </c>
      <c r="M57" s="8"/>
      <c r="N57" s="9"/>
      <c r="O57" s="9"/>
    </row>
    <row r="58" spans="2:15" ht="18">
      <c r="B58" s="8" t="s">
        <v>336</v>
      </c>
      <c r="C58" s="9">
        <v>1</v>
      </c>
      <c r="D58" s="9" t="s">
        <v>308</v>
      </c>
      <c r="M58" s="8"/>
      <c r="N58" s="9"/>
      <c r="O58" s="9"/>
    </row>
    <row r="59" spans="2:15" ht="18">
      <c r="B59" s="8" t="s">
        <v>23</v>
      </c>
      <c r="C59" s="9">
        <v>2</v>
      </c>
      <c r="D59" s="9" t="s">
        <v>327</v>
      </c>
    </row>
    <row r="60" spans="2:15" ht="18">
      <c r="B60" s="8"/>
      <c r="C60" s="9"/>
      <c r="D60" s="9"/>
    </row>
    <row r="61" spans="2:15" ht="18">
      <c r="B61" s="8"/>
      <c r="C61" s="9"/>
      <c r="D61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 ocultar </vt:lpstr>
      <vt:lpstr>20210416</vt:lpstr>
      <vt:lpstr>PARA OCULTAR POSITIVIDAD</vt:lpstr>
      <vt:lpstr>'20210416'!Área_de_impresión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2021-04-17T10:55:58Z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