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10329" sheetId="1" r:id="rId1"/>
    <sheet name="para ocultar " sheetId="3" state="hidden" r:id="rId2"/>
    <sheet name="PARA OCULTAR POSITIVIDAD" sheetId="2" state="hidden" r:id="rId3"/>
  </sheets>
  <definedNames>
    <definedName name="_xlnm._FilterDatabase" localSheetId="0" hidden="1">'20210329'!#REF!</definedName>
    <definedName name="_xlnm._FilterDatabase" localSheetId="1" hidden="1">'para ocultar '!$G$39:$I$39</definedName>
    <definedName name="_xlnm.Print_Area" localSheetId="0">'20210329'!$A:$K</definedName>
    <definedName name="_xlnm.Print_Area" localSheetId="2">'PARA OCULTAR POSITIVIDAD'!$A$16:$E$46</definedName>
  </definedNames>
  <calcPr calcId="124519"/>
  <fileRecoveryPr repairLoad="1"/>
</workbook>
</file>

<file path=xl/calcChain.xml><?xml version="1.0" encoding="utf-8"?>
<calcChain xmlns="http://schemas.openxmlformats.org/spreadsheetml/2006/main">
  <c r="C81" i="1"/>
  <c r="D80"/>
  <c r="C31" i="2" l="1"/>
  <c r="E24" s="1"/>
  <c r="K53" i="1" l="1"/>
  <c r="K54"/>
  <c r="K55"/>
  <c r="K56"/>
  <c r="K57"/>
  <c r="K58"/>
  <c r="J59"/>
  <c r="E33" i="2"/>
  <c r="E3" i="1"/>
  <c r="B59" i="3" l="1"/>
  <c r="C59" s="1"/>
  <c r="B58"/>
  <c r="C58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J38" i="1" l="1"/>
  <c r="C8" i="2" l="1"/>
  <c r="C9"/>
  <c r="C10"/>
  <c r="C11"/>
  <c r="J17" i="1" l="1"/>
  <c r="F12" l="1"/>
  <c r="F3" l="1"/>
  <c r="F4"/>
  <c r="F5"/>
  <c r="F6"/>
  <c r="F7"/>
  <c r="F8"/>
  <c r="F9"/>
  <c r="F10"/>
  <c r="F11"/>
  <c r="C20" i="2" s="1"/>
  <c r="C19" l="1"/>
  <c r="H4" i="1"/>
  <c r="H6"/>
  <c r="H5"/>
  <c r="H7"/>
  <c r="G3"/>
  <c r="G4" l="1"/>
  <c r="G5" s="1"/>
  <c r="G6" l="1"/>
  <c r="C16" i="2"/>
  <c r="D23" i="1"/>
  <c r="G7" l="1"/>
  <c r="C17" i="2"/>
  <c r="G8" i="1" l="1"/>
  <c r="G9" s="1"/>
  <c r="G10" s="1"/>
  <c r="G11" s="1"/>
  <c r="C18" i="2"/>
  <c r="C5"/>
  <c r="C20" i="1" l="1"/>
  <c r="D68" l="1"/>
  <c r="D72"/>
  <c r="D76"/>
  <c r="D69"/>
  <c r="D73"/>
  <c r="D77"/>
  <c r="D70"/>
  <c r="D74"/>
  <c r="D78"/>
  <c r="D71"/>
  <c r="D75"/>
  <c r="D79"/>
  <c r="D81"/>
  <c r="K51"/>
  <c r="K49"/>
  <c r="K52"/>
  <c r="K50"/>
  <c r="D51"/>
  <c r="D53"/>
  <c r="D55"/>
  <c r="D57"/>
  <c r="D59"/>
  <c r="D61"/>
  <c r="D63"/>
  <c r="D65"/>
  <c r="D67"/>
  <c r="K14"/>
  <c r="D52"/>
  <c r="D54"/>
  <c r="D56"/>
  <c r="D58"/>
  <c r="D60"/>
  <c r="D62"/>
  <c r="D64"/>
  <c r="D66"/>
  <c r="D17"/>
  <c r="D19"/>
  <c r="D18"/>
  <c r="D16"/>
  <c r="K47"/>
  <c r="K45"/>
  <c r="K43"/>
  <c r="K16"/>
  <c r="K13"/>
  <c r="K11"/>
  <c r="K9"/>
  <c r="K48"/>
  <c r="K46"/>
  <c r="K44"/>
  <c r="K42"/>
  <c r="K15"/>
  <c r="K12"/>
  <c r="K10"/>
  <c r="K8"/>
  <c r="C12" i="2"/>
  <c r="D29" i="1"/>
  <c r="D31"/>
  <c r="D33"/>
  <c r="D35"/>
  <c r="D37"/>
  <c r="D39"/>
  <c r="D41"/>
  <c r="D43"/>
  <c r="D45"/>
  <c r="D47"/>
  <c r="D49"/>
  <c r="D28"/>
  <c r="D30"/>
  <c r="D32"/>
  <c r="D34"/>
  <c r="D36"/>
  <c r="D38"/>
  <c r="D40"/>
  <c r="D42"/>
  <c r="D44"/>
  <c r="D46"/>
  <c r="D48"/>
  <c r="D50"/>
  <c r="K24"/>
  <c r="K32"/>
  <c r="K34"/>
  <c r="K31"/>
  <c r="K28"/>
  <c r="K29"/>
  <c r="K25"/>
  <c r="K37"/>
  <c r="K30"/>
  <c r="K26"/>
  <c r="K27"/>
  <c r="K36"/>
  <c r="K35"/>
  <c r="K33"/>
  <c r="D20"/>
  <c r="F12" i="2" l="1"/>
  <c r="D5" l="1"/>
  <c r="E5" s="1"/>
  <c r="E4"/>
  <c r="D20" l="1"/>
  <c r="D19" l="1"/>
  <c r="D16"/>
  <c r="D17"/>
  <c r="D18"/>
  <c r="B2" l="1"/>
  <c r="E3" l="1"/>
  <c r="D24" i="1" l="1"/>
</calcChain>
</file>

<file path=xl/sharedStrings.xml><?xml version="1.0" encoding="utf-8"?>
<sst xmlns="http://schemas.openxmlformats.org/spreadsheetml/2006/main" count="530" uniqueCount="282">
  <si>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</si>
  <si>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</si>
  <si>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</si>
  <si>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</si>
  <si>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</si>
  <si>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</si>
  <si>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</si>
  <si>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</si>
  <si>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</si>
  <si>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</si>
  <si>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</si>
  <si>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</si>
  <si>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</si>
  <si>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</si>
  <si>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</si>
  <si>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</si>
  <si>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</si>
  <si>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</si>
  <si>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</si>
  <si>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</si>
  <si>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</si>
  <si>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</si>
  <si>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</si>
  <si>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</si>
  <si>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</si>
  <si>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</si>
  <si>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</si>
  <si>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</si>
  <si>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</si>
  <si>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</si>
  <si>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</si>
  <si>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</si>
  <si>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</si>
  <si>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</si>
  <si>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</si>
  <si>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</si>
  <si>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</si>
  <si>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</si>
  <si>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</si>
  <si>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</si>
  <si>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</si>
  <si>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</si>
  <si>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</si>
  <si>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</si>
  <si>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</si>
  <si>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</si>
  <si>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</si>
  <si>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</si>
  <si>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</si>
  <si>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</si>
  <si>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</si>
  <si>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</si>
  <si>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</si>
  <si>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</si>
  <si>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</si>
  <si>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</si>
  <si>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</si>
  <si>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</si>
  <si>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</si>
  <si>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</si>
  <si>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</si>
  <si>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</si>
  <si>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</si>
  <si>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</si>
  <si>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</si>
  <si>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</si>
  <si>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</si>
  <si>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</si>
  <si>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</si>
  <si>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</si>
  <si>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</si>
  <si>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</si>
  <si>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</si>
  <si>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</si>
  <si>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</si>
  <si>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</si>
  <si>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</si>
  <si>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</si>
  <si>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</si>
  <si>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</si>
  <si>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</si>
  <si>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</si>
  <si>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</si>
  <si>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</si>
  <si>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</si>
  <si>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</si>
  <si>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</si>
  <si>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</si>
  <si>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</si>
  <si>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</si>
  <si>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</si>
  <si>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</si>
  <si>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</si>
  <si>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</si>
  <si>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San Jose Norte</t>
  </si>
  <si>
    <t>Valdespartera-Montecanal</t>
  </si>
  <si>
    <t>Hernan Cortes</t>
  </si>
  <si>
    <t>Actur Norte</t>
  </si>
  <si>
    <t>Alcorisa</t>
  </si>
  <si>
    <t>Avenida Cataluña</t>
  </si>
  <si>
    <t>Delicias Norte</t>
  </si>
  <si>
    <t>Delicias Sur</t>
  </si>
  <si>
    <t>San Jose Centro</t>
  </si>
  <si>
    <t>Hoya De Huesca / Plana De Uesca</t>
  </si>
  <si>
    <t>Bajo Aragón</t>
  </si>
  <si>
    <t>Zona de salud</t>
  </si>
  <si>
    <t>Sagasta-Ruiseñores</t>
  </si>
  <si>
    <t>Universitas</t>
  </si>
  <si>
    <t>Alagon</t>
  </si>
  <si>
    <t>San Jose Sur</t>
  </si>
  <si>
    <t>Arrabal</t>
  </si>
  <si>
    <t>Ejea De Los Caballeros</t>
  </si>
  <si>
    <t>Huesca Capital Nº 3 (Pirineos)</t>
  </si>
  <si>
    <t>Maria De Huerva</t>
  </si>
  <si>
    <t>Tarazona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</si>
  <si>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</si>
  <si>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</si>
  <si>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</si>
  <si>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</si>
  <si>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</si>
  <si>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Comunidad De Calatayud</t>
  </si>
  <si>
    <t>Comarca</t>
  </si>
  <si>
    <t>Casetas</t>
  </si>
  <si>
    <t>Madre Vedruna-Miraflores</t>
  </si>
  <si>
    <t>Zaragoza</t>
  </si>
  <si>
    <t>TERUEL</t>
  </si>
  <si>
    <t>Laboral</t>
  </si>
  <si>
    <t>CALATAYUD</t>
  </si>
  <si>
    <t>Actur Sur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</si>
  <si>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</si>
  <si>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</si>
  <si>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Romareda - Seminario</t>
  </si>
  <si>
    <t>La Litera / La Llitera</t>
  </si>
  <si>
    <t>Tarazona Y El Moncayo</t>
  </si>
  <si>
    <t xml:space="preserve">(Periodo desde 15/02/2020) * Se ha producido una disminución en el número de fallecimientos por COVID-19 debido a que, tras la revisión de los casos, se observó que fallecieron después de infecciones resueltas o altas epidemiológicas. </t>
  </si>
  <si>
    <t>Social</t>
  </si>
  <si>
    <t>Fernando El Catolico</t>
  </si>
  <si>
    <t>Huesca Capital Nº 2 (Santo Grial)</t>
  </si>
  <si>
    <t>Alcañiz</t>
  </si>
  <si>
    <t>Gallur</t>
  </si>
  <si>
    <t>Torre Ramona</t>
  </si>
  <si>
    <t>Utebo</t>
  </si>
  <si>
    <t>Cinco Villas</t>
  </si>
  <si>
    <t>Distribución por SECTOR: en 6 casos confirmados no ha sido posible identificar el sector</t>
  </si>
  <si>
    <t>Calatayud Rural</t>
  </si>
  <si>
    <t>Huesca Capital Nº 1 (Perpetuo Socorro)</t>
  </si>
  <si>
    <t>Almozara</t>
  </si>
  <si>
    <t>Fraga</t>
  </si>
  <si>
    <t>Teruel Ensanche</t>
  </si>
  <si>
    <t>Bajo Cinca / Baix Cinca</t>
  </si>
  <si>
    <t>0.93</t>
  </si>
  <si>
    <t>Zalfonada</t>
  </si>
  <si>
    <t>Graus</t>
  </si>
  <si>
    <t>Monzon Urbana</t>
  </si>
  <si>
    <t>Santa Isabel</t>
  </si>
  <si>
    <t>Casablanca</t>
  </si>
  <si>
    <t>Mas De Las Matas</t>
  </si>
  <si>
    <t>Miralbueno-Garrapinillos</t>
  </si>
  <si>
    <t>Tamarite De Litera</t>
  </si>
  <si>
    <t>Tauste</t>
  </si>
  <si>
    <t>Zuera</t>
  </si>
  <si>
    <t>Municipio</t>
  </si>
  <si>
    <t>Zaragoza **</t>
  </si>
  <si>
    <t>Calatayud **</t>
  </si>
  <si>
    <t>Cuarte De Huerva **</t>
  </si>
  <si>
    <t>Monzón **</t>
  </si>
  <si>
    <t>Tarazona **</t>
  </si>
  <si>
    <t>Ejea De Los Caballeros **</t>
  </si>
  <si>
    <t>Fraga **</t>
  </si>
  <si>
    <t>Huesca **</t>
  </si>
  <si>
    <t>María De Huerva</t>
  </si>
  <si>
    <t>Campo</t>
  </si>
  <si>
    <t>Jaca **</t>
  </si>
  <si>
    <t>Quinto</t>
  </si>
  <si>
    <t>Sabiñánigo</t>
  </si>
  <si>
    <t>Monzón</t>
  </si>
  <si>
    <t>Calatayud</t>
  </si>
  <si>
    <t>Cuarte de Huerva</t>
  </si>
  <si>
    <t>Jaca</t>
  </si>
  <si>
    <t>Ejea de los Caballeros</t>
  </si>
  <si>
    <t>Barbastro</t>
  </si>
  <si>
    <t>Caspe</t>
  </si>
  <si>
    <t>52.34</t>
  </si>
  <si>
    <t>Binefar</t>
  </si>
  <si>
    <t>5.61</t>
  </si>
  <si>
    <t>9.35</t>
  </si>
  <si>
    <t>Binéfar</t>
  </si>
  <si>
    <t>4.67</t>
  </si>
  <si>
    <t>2.80</t>
  </si>
  <si>
    <t>Alcañiz **</t>
  </si>
  <si>
    <t>1.87</t>
  </si>
  <si>
    <t>3.74</t>
  </si>
  <si>
    <t>Altorricón</t>
  </si>
  <si>
    <t>Grañén</t>
  </si>
  <si>
    <t>San Pablo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</si>
  <si>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</si>
  <si>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</si>
  <si>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</si>
  <si>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</si>
  <si>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</si>
  <si>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</si>
  <si>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</si>
  <si>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</si>
  <si>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</si>
  <si>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Escucha</t>
  </si>
  <si>
    <t>Baguena</t>
  </si>
  <si>
    <t>Fuendejalón</t>
  </si>
  <si>
    <t>Grañen</t>
  </si>
  <si>
    <t>Lagueruela</t>
  </si>
  <si>
    <t>Peñarroya De Tastavins</t>
  </si>
  <si>
    <t>Borja</t>
  </si>
  <si>
    <t>Campo De Belchite</t>
  </si>
  <si>
    <t>Teruel **</t>
  </si>
  <si>
    <t>Fuentes De Ebro</t>
  </si>
  <si>
    <t>Hecho</t>
  </si>
  <si>
    <t>Huesca Rural</t>
  </si>
  <si>
    <t>Lafortunada</t>
  </si>
  <si>
    <t>Oliver</t>
  </si>
  <si>
    <t>Utrillas</t>
  </si>
  <si>
    <t>Valderrobres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</si>
  <si>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</si>
  <si>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</si>
  <si>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</si>
  <si>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</si>
  <si>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</si>
  <si>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</si>
  <si>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</si>
  <si>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</si>
  <si>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</si>
  <si>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</si>
  <si>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</si>
  <si>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</si>
  <si>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Cinca Medio</t>
  </si>
  <si>
    <t>Distribución por COMARCA: en 0 casos confirmados no ha sido posible identificar la comarca</t>
  </si>
  <si>
    <t>Rumania</t>
  </si>
  <si>
    <t>Ecuador</t>
  </si>
  <si>
    <t>Marruecos</t>
  </si>
  <si>
    <t>Distribución por edad y sexo: en 7 casos confirmados no ha sido posible identificar la edad o el sexo</t>
  </si>
  <si>
    <t>2.17</t>
  </si>
  <si>
    <t>Distribución por PROVINCIA: en 5 casos confirmados no ha sido posible identificar la provincia</t>
  </si>
  <si>
    <t>13.04</t>
  </si>
  <si>
    <t>21.01</t>
  </si>
  <si>
    <t>2.90</t>
  </si>
  <si>
    <t>60.14</t>
  </si>
  <si>
    <t>85.51</t>
  </si>
  <si>
    <t>1.45</t>
  </si>
  <si>
    <t>Brasil</t>
  </si>
  <si>
    <t>0.72</t>
  </si>
  <si>
    <t>Cuba</t>
  </si>
  <si>
    <t>Nicaragua</t>
  </si>
  <si>
    <t>7.97</t>
  </si>
  <si>
    <t>3.62</t>
  </si>
  <si>
    <t>Bombarda</t>
  </si>
  <si>
    <t>Parque Goya</t>
  </si>
  <si>
    <t>Teruel Centro</t>
  </si>
  <si>
    <t>Alfajarin</t>
  </si>
  <si>
    <t>Epila</t>
  </si>
  <si>
    <t>Hijar</t>
  </si>
  <si>
    <t>La Almunia De Doña Godina</t>
  </si>
  <si>
    <t>Monzon Rural</t>
  </si>
  <si>
    <t>57.97</t>
  </si>
  <si>
    <t>Barbastro **</t>
  </si>
  <si>
    <t>Albelda</t>
  </si>
  <si>
    <t>Azanuy-Alins</t>
  </si>
  <si>
    <t>Utebo **</t>
  </si>
  <si>
    <t>Albalate Del Arzobispo</t>
  </si>
  <si>
    <t>Alfajarín</t>
  </si>
  <si>
    <t>Almunia De Doña Godina (La)</t>
  </si>
  <si>
    <t>Binaced</t>
  </si>
  <si>
    <t>Mallén</t>
  </si>
  <si>
    <t>Muela (La)</t>
  </si>
  <si>
    <t>Plan</t>
  </si>
  <si>
    <t>6.52</t>
  </si>
  <si>
    <t>Somontano De Barbastro</t>
  </si>
  <si>
    <t>Comunidad De Teruel</t>
  </si>
  <si>
    <t>Valdejalón</t>
  </si>
  <si>
    <t>Bajo Martín</t>
  </si>
  <si>
    <t>Campo De Borja</t>
  </si>
  <si>
    <t>La Jacetania</t>
  </si>
  <si>
    <t>Sobrarbe</t>
  </si>
  <si>
    <t>Distribución por ZBS: en 18 casos confirmados no ha sido posible identificar la ZBS</t>
  </si>
  <si>
    <t>Distribución por SINTOMATOLOGÍA: en 5 casos confirmados no ha sido posible identificar la sintomatología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</si>
</sst>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18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4" fillId="16" borderId="3" xfId="0" applyFont="1" applyFill="1" applyBorder="1" applyAlignment="1">
      <alignment vertical="center" wrapText="1"/>
    </xf>
    <xf numFmtId="0" fontId="14" fillId="17" borderId="3" xfId="0" applyFont="1" applyFill="1" applyBorder="1" applyAlignment="1">
      <alignment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2" fillId="0" borderId="0" xfId="0" applyFont="1"/>
    <xf numFmtId="0" fontId="3" fillId="0" borderId="0" xfId="0" applyFont="1"/>
    <xf numFmtId="0" fontId="8" fillId="0" borderId="0" xfId="0" applyFont="1" applyBorder="1" applyAlignment="1">
      <alignment horizontal="right" vertical="center" wrapText="1"/>
    </xf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6" borderId="25" xfId="0" applyFont="1" applyFill="1" applyBorder="1"/>
    <xf numFmtId="0" fontId="6" fillId="26" borderId="4" xfId="0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5" borderId="25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6" xfId="0" applyNumberFormat="1" applyFont="1" applyFill="1" applyBorder="1" applyAlignment="1">
      <alignment horizontal="right"/>
    </xf>
    <xf numFmtId="0" fontId="1" fillId="20" borderId="1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0" borderId="0" xfId="0" applyFont="1" applyFill="1"/>
    <xf numFmtId="0" fontId="0" fillId="2" borderId="29" xfId="0" applyFill="1" applyBorder="1" applyAlignment="1">
      <alignment horizontal="center" vertical="center" wrapText="1"/>
    </xf>
    <xf numFmtId="9" fontId="6" fillId="26" borderId="26" xfId="0" applyNumberFormat="1" applyFont="1" applyFill="1" applyBorder="1"/>
    <xf numFmtId="10" fontId="6" fillId="0" borderId="0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0" fontId="25" fillId="0" borderId="0" xfId="0" applyNumberFormat="1" applyFont="1"/>
    <xf numFmtId="0" fontId="26" fillId="0" borderId="3" xfId="0" applyFont="1" applyBorder="1" applyAlignment="1">
      <alignment horizontal="right" vertical="center" wrapText="1"/>
    </xf>
    <xf numFmtId="10" fontId="6" fillId="11" borderId="15" xfId="0" applyNumberFormat="1" applyFont="1" applyFill="1" applyBorder="1" applyAlignment="1">
      <alignment horizontal="right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8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0" fontId="6" fillId="8" borderId="25" xfId="0" applyFont="1" applyFill="1" applyBorder="1"/>
    <xf numFmtId="9" fontId="6" fillId="8" borderId="15" xfId="0" applyNumberFormat="1" applyFont="1" applyFill="1" applyBorder="1"/>
    <xf numFmtId="10" fontId="28" fillId="0" borderId="0" xfId="0" applyNumberFormat="1" applyFont="1"/>
    <xf numFmtId="10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/>
    <xf numFmtId="164" fontId="3" fillId="17" borderId="3" xfId="1" applyNumberFormat="1" applyFont="1" applyFill="1" applyBorder="1"/>
    <xf numFmtId="164" fontId="3" fillId="24" borderId="3" xfId="1" applyNumberFormat="1" applyFont="1" applyFill="1" applyBorder="1"/>
    <xf numFmtId="0" fontId="1" fillId="20" borderId="1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 vertical="center"/>
    </xf>
    <xf numFmtId="0" fontId="3" fillId="20" borderId="32" xfId="0" applyFont="1" applyFill="1" applyBorder="1" applyAlignment="1">
      <alignment vertical="center" wrapText="1"/>
    </xf>
    <xf numFmtId="0" fontId="3" fillId="32" borderId="33" xfId="0" applyFont="1" applyFill="1" applyBorder="1" applyAlignment="1">
      <alignment horizontal="right" vertical="center" wrapText="1"/>
    </xf>
    <xf numFmtId="9" fontId="3" fillId="20" borderId="3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10" fontId="0" fillId="0" borderId="30" xfId="1" applyNumberFormat="1" applyFont="1" applyBorder="1" applyAlignment="1">
      <alignment horizontal="right"/>
    </xf>
    <xf numFmtId="10" fontId="2" fillId="20" borderId="1" xfId="1" applyNumberFormat="1" applyFont="1" applyFill="1" applyBorder="1" applyAlignment="1">
      <alignment horizontal="right"/>
    </xf>
    <xf numFmtId="9" fontId="5" fillId="5" borderId="35" xfId="1" applyFont="1" applyFill="1" applyBorder="1" applyAlignment="1">
      <alignment vertical="center"/>
    </xf>
    <xf numFmtId="0" fontId="0" fillId="8" borderId="0" xfId="0" applyFill="1" applyBorder="1"/>
    <xf numFmtId="10" fontId="8" fillId="0" borderId="18" xfId="0" applyNumberFormat="1" applyFont="1" applyBorder="1" applyAlignment="1">
      <alignment horizontal="right" vertical="center" wrapText="1"/>
    </xf>
    <xf numFmtId="10" fontId="8" fillId="0" borderId="15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0" fontId="26" fillId="0" borderId="7" xfId="0" applyFont="1" applyFill="1" applyBorder="1" applyAlignment="1">
      <alignment vertical="center" wrapText="1"/>
    </xf>
    <xf numFmtId="0" fontId="27" fillId="0" borderId="15" xfId="0" applyFont="1" applyFill="1" applyBorder="1" applyAlignment="1"/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0" fillId="0" borderId="7" xfId="0" applyBorder="1"/>
    <xf numFmtId="0" fontId="8" fillId="4" borderId="10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vertical="center"/>
    </xf>
    <xf numFmtId="1" fontId="5" fillId="5" borderId="9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10" fontId="1" fillId="4" borderId="16" xfId="0" applyNumberFormat="1" applyFont="1" applyFill="1" applyBorder="1" applyAlignment="1">
      <alignment horizontal="center" wrapText="1"/>
    </xf>
    <xf numFmtId="0" fontId="5" fillId="5" borderId="7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0" fontId="5" fillId="5" borderId="15" xfId="1" applyNumberFormat="1" applyFont="1" applyFill="1" applyBorder="1" applyAlignment="1">
      <alignment horizontal="right" wrapText="1"/>
    </xf>
    <xf numFmtId="0" fontId="5" fillId="27" borderId="7" xfId="0" applyFont="1" applyFill="1" applyBorder="1" applyAlignment="1">
      <alignment wrapText="1"/>
    </xf>
    <xf numFmtId="1" fontId="5" fillId="27" borderId="3" xfId="0" applyNumberFormat="1" applyFont="1" applyFill="1" applyBorder="1" applyAlignment="1">
      <alignment wrapText="1"/>
    </xf>
    <xf numFmtId="10" fontId="5" fillId="27" borderId="15" xfId="1" applyNumberFormat="1" applyFont="1" applyFill="1" applyBorder="1" applyAlignment="1">
      <alignment horizontal="right" wrapText="1"/>
    </xf>
    <xf numFmtId="0" fontId="5" fillId="28" borderId="7" xfId="0" applyFont="1" applyFill="1" applyBorder="1" applyAlignment="1">
      <alignment wrapText="1"/>
    </xf>
    <xf numFmtId="1" fontId="5" fillId="28" borderId="3" xfId="0" applyNumberFormat="1" applyFont="1" applyFill="1" applyBorder="1" applyAlignment="1">
      <alignment wrapText="1"/>
    </xf>
    <xf numFmtId="10" fontId="5" fillId="28" borderId="15" xfId="1" applyNumberFormat="1" applyFont="1" applyFill="1" applyBorder="1" applyAlignment="1">
      <alignment horizontal="right" wrapText="1"/>
    </xf>
    <xf numFmtId="0" fontId="6" fillId="29" borderId="7" xfId="0" applyFont="1" applyFill="1" applyBorder="1" applyAlignment="1">
      <alignment wrapText="1"/>
    </xf>
    <xf numFmtId="1" fontId="3" fillId="29" borderId="3" xfId="0" applyNumberFormat="1" applyFont="1" applyFill="1" applyBorder="1" applyAlignment="1">
      <alignment wrapText="1"/>
    </xf>
    <xf numFmtId="10" fontId="6" fillId="29" borderId="15" xfId="1" applyNumberFormat="1" applyFont="1" applyFill="1" applyBorder="1" applyAlignment="1">
      <alignment horizontal="right" wrapText="1"/>
    </xf>
    <xf numFmtId="0" fontId="6" fillId="30" borderId="7" xfId="0" applyFont="1" applyFill="1" applyBorder="1" applyAlignment="1">
      <alignment wrapText="1"/>
    </xf>
    <xf numFmtId="1" fontId="3" fillId="30" borderId="3" xfId="0" applyNumberFormat="1" applyFont="1" applyFill="1" applyBorder="1" applyAlignment="1">
      <alignment wrapText="1"/>
    </xf>
    <xf numFmtId="10" fontId="6" fillId="30" borderId="15" xfId="1" applyNumberFormat="1" applyFont="1" applyFill="1" applyBorder="1" applyAlignment="1">
      <alignment horizontal="right" wrapText="1"/>
    </xf>
    <xf numFmtId="0" fontId="6" fillId="31" borderId="7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5" xfId="1" applyNumberFormat="1" applyFont="1" applyFill="1" applyBorder="1" applyAlignment="1">
      <alignment horizontal="right" wrapText="1"/>
    </xf>
    <xf numFmtId="0" fontId="6" fillId="25" borderId="7" xfId="0" applyFont="1" applyFill="1" applyBorder="1" applyAlignment="1">
      <alignment wrapText="1"/>
    </xf>
    <xf numFmtId="1" fontId="3" fillId="25" borderId="3" xfId="0" applyNumberFormat="1" applyFont="1" applyFill="1" applyBorder="1" applyAlignment="1">
      <alignment wrapText="1"/>
    </xf>
    <xf numFmtId="10" fontId="6" fillId="25" borderId="15" xfId="1" applyNumberFormat="1" applyFont="1" applyFill="1" applyBorder="1" applyAlignment="1">
      <alignment horizontal="right" wrapText="1"/>
    </xf>
    <xf numFmtId="0" fontId="30" fillId="0" borderId="0" xfId="0" applyFont="1"/>
    <xf numFmtId="0" fontId="5" fillId="5" borderId="8" xfId="0" applyFont="1" applyFill="1" applyBorder="1" applyAlignment="1">
      <alignment wrapText="1"/>
    </xf>
    <xf numFmtId="1" fontId="5" fillId="5" borderId="9" xfId="0" applyNumberFormat="1" applyFont="1" applyFill="1" applyBorder="1" applyAlignment="1">
      <alignment wrapText="1"/>
    </xf>
    <xf numFmtId="9" fontId="5" fillId="5" borderId="10" xfId="1" applyFont="1" applyFill="1" applyBorder="1" applyAlignment="1">
      <alignment wrapText="1"/>
    </xf>
    <xf numFmtId="0" fontId="6" fillId="9" borderId="7" xfId="0" applyFont="1" applyFill="1" applyBorder="1"/>
    <xf numFmtId="0" fontId="6" fillId="9" borderId="3" xfId="0" applyFont="1" applyFill="1" applyBorder="1"/>
    <xf numFmtId="10" fontId="6" fillId="9" borderId="15" xfId="0" applyNumberFormat="1" applyFont="1" applyFill="1" applyBorder="1" applyAlignment="1">
      <alignment horizontal="right"/>
    </xf>
    <xf numFmtId="0" fontId="27" fillId="8" borderId="15" xfId="0" applyFont="1" applyFill="1" applyBorder="1" applyAlignment="1"/>
    <xf numFmtId="0" fontId="8" fillId="0" borderId="0" xfId="0" applyFont="1" applyAlignment="1">
      <alignment vertical="center"/>
    </xf>
    <xf numFmtId="0" fontId="6" fillId="26" borderId="36" xfId="0" applyFont="1" applyFill="1" applyBorder="1"/>
    <xf numFmtId="0" fontId="6" fillId="26" borderId="37" xfId="0" applyFont="1" applyFill="1" applyBorder="1"/>
    <xf numFmtId="0" fontId="6" fillId="7" borderId="38" xfId="0" applyFont="1" applyFill="1" applyBorder="1" applyAlignment="1">
      <alignment horizontal="left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10" fontId="0" fillId="8" borderId="3" xfId="0" applyNumberFormat="1" applyFont="1" applyFill="1" applyBorder="1" applyAlignment="1">
      <alignment horizontal="right" vertical="center"/>
    </xf>
    <xf numFmtId="10" fontId="0" fillId="8" borderId="14" xfId="0" applyNumberFormat="1" applyFont="1" applyFill="1" applyBorder="1" applyAlignment="1">
      <alignment horizontal="right" vertical="center"/>
    </xf>
    <xf numFmtId="0" fontId="27" fillId="8" borderId="18" xfId="0" applyFont="1" applyFill="1" applyBorder="1" applyAlignment="1"/>
    <xf numFmtId="10" fontId="0" fillId="4" borderId="9" xfId="0" applyNumberFormat="1" applyFont="1" applyFill="1" applyBorder="1" applyAlignment="1">
      <alignment horizontal="right" vertical="center"/>
    </xf>
    <xf numFmtId="0" fontId="0" fillId="20" borderId="42" xfId="0" applyFont="1" applyFill="1" applyBorder="1" applyAlignment="1">
      <alignment vertical="center"/>
    </xf>
    <xf numFmtId="0" fontId="0" fillId="20" borderId="25" xfId="0" applyFont="1" applyFill="1" applyBorder="1" applyAlignment="1">
      <alignment vertical="center"/>
    </xf>
    <xf numFmtId="0" fontId="0" fillId="20" borderId="7" xfId="0" applyFont="1" applyFill="1" applyBorder="1" applyAlignment="1">
      <alignment vertical="center"/>
    </xf>
    <xf numFmtId="0" fontId="18" fillId="21" borderId="24" xfId="0" applyFont="1" applyFill="1" applyBorder="1" applyAlignment="1">
      <alignment horizontal="center" vertical="center"/>
    </xf>
    <xf numFmtId="0" fontId="18" fillId="21" borderId="21" xfId="0" applyFont="1" applyFill="1" applyBorder="1" applyAlignment="1">
      <alignment horizontal="center" vertical="center"/>
    </xf>
    <xf numFmtId="0" fontId="18" fillId="21" borderId="22" xfId="0" applyFont="1" applyFill="1" applyBorder="1" applyAlignment="1">
      <alignment horizontal="center"/>
    </xf>
    <xf numFmtId="0" fontId="18" fillId="21" borderId="23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10" fontId="0" fillId="8" borderId="30" xfId="0" applyNumberFormat="1" applyFont="1" applyFill="1" applyBorder="1" applyAlignment="1">
      <alignment horizontal="right" vertical="center"/>
    </xf>
    <xf numFmtId="0" fontId="27" fillId="0" borderId="43" xfId="0" applyFont="1" applyFill="1" applyBorder="1" applyAlignment="1"/>
    <xf numFmtId="0" fontId="31" fillId="4" borderId="8" xfId="0" applyFont="1" applyFill="1" applyBorder="1" applyAlignment="1">
      <alignment vertical="center" wrapText="1"/>
    </xf>
    <xf numFmtId="0" fontId="31" fillId="4" borderId="9" xfId="0" applyFont="1" applyFill="1" applyBorder="1" applyAlignment="1">
      <alignment horizontal="right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C2B8"/>
      <color rgb="FFFF7C80"/>
      <color rgb="FFFF9797"/>
      <color rgb="FF9BC2E6"/>
      <color rgb="FFFEE2DA"/>
      <color rgb="FFBDD7EE"/>
      <color rgb="FFFF0000"/>
      <color rgb="FFFFEDB3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topLeftCell="A10" zoomScale="85" zoomScaleNormal="85" workbookViewId="0">
      <selection activeCell="C81" sqref="B81:C81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14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8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>
      <c r="B1" s="4" t="s">
        <v>237</v>
      </c>
      <c r="I1" s="202" t="s">
        <v>52</v>
      </c>
      <c r="J1" s="203"/>
      <c r="O1"/>
    </row>
    <row r="2" spans="2:15" ht="15" customHeight="1">
      <c r="B2" s="36" t="s">
        <v>0</v>
      </c>
      <c r="C2" s="37" t="s">
        <v>1</v>
      </c>
      <c r="D2" s="37" t="s">
        <v>2</v>
      </c>
      <c r="E2" s="37" t="s">
        <v>3</v>
      </c>
      <c r="F2" s="37" t="s">
        <v>15</v>
      </c>
      <c r="G2" s="38" t="s">
        <v>16</v>
      </c>
      <c r="I2" s="200" t="s">
        <v>53</v>
      </c>
      <c r="J2" s="201"/>
      <c r="O2"/>
    </row>
    <row r="3" spans="2:15" ht="15" customHeight="1">
      <c r="B3" s="35" t="s">
        <v>4</v>
      </c>
      <c r="C3" s="102">
        <v>0</v>
      </c>
      <c r="D3" s="102">
        <v>0</v>
      </c>
      <c r="E3" s="102">
        <f>SUM(C3:D3)</f>
        <v>0</v>
      </c>
      <c r="F3" s="108">
        <f>E3/E$12</f>
        <v>0</v>
      </c>
      <c r="G3" s="109">
        <f>F3</f>
        <v>0</v>
      </c>
      <c r="I3" s="39">
        <v>44284</v>
      </c>
      <c r="J3" s="20"/>
      <c r="M3" s="20"/>
      <c r="O3"/>
    </row>
    <row r="4" spans="2:15" ht="15" customHeight="1">
      <c r="B4" s="35" t="s">
        <v>5</v>
      </c>
      <c r="C4" s="103">
        <v>8</v>
      </c>
      <c r="D4" s="103">
        <v>8</v>
      </c>
      <c r="E4" s="102">
        <v>16</v>
      </c>
      <c r="F4" s="108">
        <f t="shared" ref="F4:F12" si="0">E4/E$12</f>
        <v>0.12213740458015267</v>
      </c>
      <c r="G4" s="109">
        <f>G3+F4</f>
        <v>0.12213740458015267</v>
      </c>
      <c r="H4" s="121">
        <f>SUM(F3:F4)</f>
        <v>0.12213740458015267</v>
      </c>
      <c r="I4" s="5"/>
      <c r="M4" s="20"/>
      <c r="O4"/>
    </row>
    <row r="5" spans="2:15" ht="15" customHeight="1">
      <c r="B5" s="35" t="s">
        <v>6</v>
      </c>
      <c r="C5" s="103">
        <v>11</v>
      </c>
      <c r="D5" s="103">
        <v>10</v>
      </c>
      <c r="E5" s="102">
        <v>21</v>
      </c>
      <c r="F5" s="108">
        <f t="shared" si="0"/>
        <v>0.16030534351145037</v>
      </c>
      <c r="G5" s="109">
        <f>G4+F5</f>
        <v>0.28244274809160302</v>
      </c>
      <c r="H5" s="122">
        <f>SUM(F3:F6)</f>
        <v>0.37404580152671751</v>
      </c>
      <c r="M5" s="9"/>
      <c r="O5"/>
    </row>
    <row r="6" spans="2:15" ht="15" customHeight="1" thickBot="1">
      <c r="B6" s="35" t="s">
        <v>7</v>
      </c>
      <c r="C6" s="103">
        <v>9</v>
      </c>
      <c r="D6" s="103">
        <v>3</v>
      </c>
      <c r="E6" s="102">
        <v>12</v>
      </c>
      <c r="F6" s="108">
        <f t="shared" si="0"/>
        <v>9.1603053435114504E-2</v>
      </c>
      <c r="G6" s="109">
        <f t="shared" ref="G6:G11" si="1">G5+F6</f>
        <v>0.37404580152671751</v>
      </c>
      <c r="H6" s="122">
        <f>SUM(F3:F7)</f>
        <v>0.53435114503816794</v>
      </c>
      <c r="I6" s="5" t="s">
        <v>143</v>
      </c>
      <c r="J6" s="30"/>
      <c r="K6" s="30"/>
      <c r="M6" s="8"/>
      <c r="O6"/>
    </row>
    <row r="7" spans="2:15" ht="15" customHeight="1">
      <c r="B7" s="35" t="s">
        <v>8</v>
      </c>
      <c r="C7" s="103">
        <v>12</v>
      </c>
      <c r="D7" s="103">
        <v>9</v>
      </c>
      <c r="E7" s="102">
        <v>21</v>
      </c>
      <c r="F7" s="108">
        <f t="shared" si="0"/>
        <v>0.16030534351145037</v>
      </c>
      <c r="G7" s="109">
        <f t="shared" si="1"/>
        <v>0.53435114503816794</v>
      </c>
      <c r="H7" s="122">
        <f>SUM(F10:F11)</f>
        <v>0.19083969465648853</v>
      </c>
      <c r="I7" s="153" t="s">
        <v>56</v>
      </c>
      <c r="J7" s="154" t="s">
        <v>21</v>
      </c>
      <c r="K7" s="155" t="s">
        <v>22</v>
      </c>
      <c r="M7" s="8"/>
      <c r="O7"/>
    </row>
    <row r="8" spans="2:15" ht="15" customHeight="1">
      <c r="B8" s="35" t="s">
        <v>9</v>
      </c>
      <c r="C8" s="103">
        <v>10</v>
      </c>
      <c r="D8" s="103">
        <v>11</v>
      </c>
      <c r="E8" s="102">
        <v>21</v>
      </c>
      <c r="F8" s="108">
        <f t="shared" si="0"/>
        <v>0.16030534351145037</v>
      </c>
      <c r="G8" s="109">
        <f t="shared" si="1"/>
        <v>0.69465648854961826</v>
      </c>
      <c r="H8" s="123"/>
      <c r="I8" s="156" t="s">
        <v>26</v>
      </c>
      <c r="J8" s="157">
        <v>35</v>
      </c>
      <c r="K8" s="158">
        <f t="shared" ref="K8:K16" si="2">J8/C$20</f>
        <v>0.25362318840579712</v>
      </c>
      <c r="M8" s="8"/>
      <c r="O8"/>
    </row>
    <row r="9" spans="2:15" ht="15" customHeight="1">
      <c r="B9" s="35" t="s">
        <v>10</v>
      </c>
      <c r="C9" s="103">
        <v>5</v>
      </c>
      <c r="D9" s="103">
        <v>10</v>
      </c>
      <c r="E9" s="102">
        <v>15</v>
      </c>
      <c r="F9" s="108">
        <f t="shared" si="0"/>
        <v>0.11450381679389313</v>
      </c>
      <c r="G9" s="109">
        <f t="shared" si="1"/>
        <v>0.80916030534351135</v>
      </c>
      <c r="I9" s="159" t="s">
        <v>19</v>
      </c>
      <c r="J9" s="160">
        <v>28</v>
      </c>
      <c r="K9" s="161">
        <f t="shared" si="2"/>
        <v>0.20289855072463769</v>
      </c>
      <c r="M9" s="8"/>
      <c r="O9"/>
    </row>
    <row r="10" spans="2:15" ht="15" customHeight="1">
      <c r="B10" s="35" t="s">
        <v>11</v>
      </c>
      <c r="C10" s="103">
        <v>9</v>
      </c>
      <c r="D10" s="103">
        <v>6</v>
      </c>
      <c r="E10" s="102">
        <v>15</v>
      </c>
      <c r="F10" s="108">
        <f t="shared" si="0"/>
        <v>0.11450381679389313</v>
      </c>
      <c r="G10" s="109">
        <f t="shared" si="1"/>
        <v>0.92366412213740445</v>
      </c>
      <c r="I10" s="162" t="s">
        <v>57</v>
      </c>
      <c r="J10" s="163">
        <v>22</v>
      </c>
      <c r="K10" s="164">
        <f t="shared" si="2"/>
        <v>0.15942028985507245</v>
      </c>
      <c r="M10" s="8"/>
      <c r="O10"/>
    </row>
    <row r="11" spans="2:15" ht="15" customHeight="1" thickBot="1">
      <c r="B11" s="98" t="s">
        <v>60</v>
      </c>
      <c r="C11" s="104">
        <v>6</v>
      </c>
      <c r="D11" s="104">
        <v>4</v>
      </c>
      <c r="E11" s="102">
        <v>10</v>
      </c>
      <c r="F11" s="137">
        <f t="shared" si="0"/>
        <v>7.6335877862595422E-2</v>
      </c>
      <c r="G11" s="110">
        <f t="shared" si="1"/>
        <v>0.99999999999999989</v>
      </c>
      <c r="H11" s="121"/>
      <c r="I11" s="165" t="s">
        <v>18</v>
      </c>
      <c r="J11" s="166">
        <v>22</v>
      </c>
      <c r="K11" s="167">
        <f t="shared" si="2"/>
        <v>0.15942028985507245</v>
      </c>
      <c r="M11" s="8"/>
      <c r="O11"/>
    </row>
    <row r="12" spans="2:15" ht="15" customHeight="1" thickBot="1">
      <c r="B12" s="73" t="s">
        <v>35</v>
      </c>
      <c r="C12" s="73">
        <v>70</v>
      </c>
      <c r="D12" s="73">
        <v>61</v>
      </c>
      <c r="E12" s="73">
        <v>131</v>
      </c>
      <c r="F12" s="138">
        <f t="shared" si="0"/>
        <v>1</v>
      </c>
      <c r="I12" s="168" t="s">
        <v>130</v>
      </c>
      <c r="J12" s="169">
        <v>5</v>
      </c>
      <c r="K12" s="170">
        <f t="shared" si="2"/>
        <v>3.6231884057971016E-2</v>
      </c>
      <c r="O12"/>
    </row>
    <row r="13" spans="2:15" ht="15" customHeight="1">
      <c r="B13" s="1"/>
      <c r="D13" s="6"/>
      <c r="E13" s="2"/>
      <c r="G13" s="6"/>
      <c r="I13" s="171" t="s">
        <v>12</v>
      </c>
      <c r="J13" s="172">
        <v>5</v>
      </c>
      <c r="K13" s="173">
        <f t="shared" si="2"/>
        <v>3.6231884057971016E-2</v>
      </c>
      <c r="O13"/>
    </row>
    <row r="14" spans="2:15" ht="15" customHeight="1" thickBot="1">
      <c r="B14" s="5" t="s">
        <v>239</v>
      </c>
      <c r="E14" s="2"/>
      <c r="F14" s="6"/>
      <c r="G14" s="74"/>
      <c r="I14" s="171" t="s">
        <v>125</v>
      </c>
      <c r="J14" s="172">
        <v>2</v>
      </c>
      <c r="K14" s="173">
        <f t="shared" si="2"/>
        <v>1.4492753623188406E-2</v>
      </c>
      <c r="O14"/>
    </row>
    <row r="15" spans="2:15" ht="15" customHeight="1" thickBot="1">
      <c r="B15" s="189" t="s">
        <v>63</v>
      </c>
      <c r="C15" s="191" t="s">
        <v>41</v>
      </c>
      <c r="D15" s="190" t="s">
        <v>22</v>
      </c>
      <c r="E15" s="3"/>
      <c r="F15" s="6"/>
      <c r="I15" s="171" t="s">
        <v>127</v>
      </c>
      <c r="J15" s="172">
        <v>1</v>
      </c>
      <c r="K15" s="173">
        <f t="shared" si="2"/>
        <v>7.246376811594203E-3</v>
      </c>
      <c r="O15"/>
    </row>
    <row r="16" spans="2:15" ht="15" customHeight="1" thickBot="1">
      <c r="B16" s="133" t="s">
        <v>124</v>
      </c>
      <c r="C16" s="9">
        <v>98</v>
      </c>
      <c r="D16" s="141">
        <f>C16/C$20</f>
        <v>0.71014492753623193</v>
      </c>
      <c r="F16" s="208" t="s">
        <v>62</v>
      </c>
      <c r="G16" s="209"/>
      <c r="I16" s="174" t="s">
        <v>27</v>
      </c>
      <c r="J16" s="175">
        <v>18</v>
      </c>
      <c r="K16" s="176">
        <f t="shared" si="2"/>
        <v>0.13043478260869565</v>
      </c>
      <c r="O16"/>
    </row>
    <row r="17" spans="2:15" ht="15" customHeight="1" thickBot="1">
      <c r="B17" s="134" t="s">
        <v>23</v>
      </c>
      <c r="C17" s="9">
        <v>30</v>
      </c>
      <c r="D17" s="142">
        <f t="shared" ref="D17:D19" si="3">C17/C$20</f>
        <v>0.21739130434782608</v>
      </c>
      <c r="F17" s="206">
        <v>0.03</v>
      </c>
      <c r="G17" s="207"/>
      <c r="I17" s="178" t="s">
        <v>20</v>
      </c>
      <c r="J17" s="179">
        <f>SUM(J8:J16)</f>
        <v>138</v>
      </c>
      <c r="K17" s="180"/>
      <c r="N17" s="8"/>
      <c r="O17"/>
    </row>
    <row r="18" spans="2:15" ht="15.6" customHeight="1" thickBot="1">
      <c r="B18" s="134" t="s">
        <v>24</v>
      </c>
      <c r="C18" s="9">
        <v>7</v>
      </c>
      <c r="D18" s="142">
        <f t="shared" si="3"/>
        <v>5.0724637681159424E-2</v>
      </c>
      <c r="F18" s="208" t="s">
        <v>73</v>
      </c>
      <c r="G18" s="209"/>
      <c r="N18" s="8"/>
      <c r="O18"/>
    </row>
    <row r="19" spans="2:15" ht="16.350000000000001" customHeight="1" thickBot="1">
      <c r="B19" s="135" t="s">
        <v>27</v>
      </c>
      <c r="C19" s="136">
        <v>3</v>
      </c>
      <c r="D19" s="143">
        <f t="shared" si="3"/>
        <v>2.1739130434782608E-2</v>
      </c>
      <c r="F19" s="204">
        <v>25.3</v>
      </c>
      <c r="G19" s="205"/>
      <c r="N19" s="75"/>
      <c r="O19"/>
    </row>
    <row r="20" spans="2:15" ht="18.75" thickBot="1">
      <c r="B20" s="130" t="s">
        <v>20</v>
      </c>
      <c r="C20" s="131">
        <f>SUM(C16:C19)</f>
        <v>138</v>
      </c>
      <c r="D20" s="132">
        <f>C20/C$20</f>
        <v>1</v>
      </c>
      <c r="F20" s="34" t="s">
        <v>134</v>
      </c>
      <c r="N20" s="8"/>
      <c r="O20"/>
    </row>
    <row r="21" spans="2:15" ht="15.6" customHeight="1">
      <c r="C21" s="64"/>
      <c r="O21"/>
    </row>
    <row r="22" spans="2:15" ht="15.6" customHeight="1" thickBot="1">
      <c r="B22" s="5" t="s">
        <v>281</v>
      </c>
      <c r="I22" s="80" t="s">
        <v>91</v>
      </c>
      <c r="J22" s="81"/>
      <c r="K22" s="81"/>
      <c r="N22" s="20"/>
      <c r="O22"/>
    </row>
    <row r="23" spans="2:15" ht="15.75" thickBot="1">
      <c r="B23" s="76" t="s">
        <v>14</v>
      </c>
      <c r="C23" s="101">
        <v>55</v>
      </c>
      <c r="D23" s="78">
        <f>C23/(C23+C24)</f>
        <v>0.41353383458646614</v>
      </c>
      <c r="I23" s="88" t="s">
        <v>25</v>
      </c>
      <c r="J23" s="89" t="s">
        <v>21</v>
      </c>
      <c r="K23" s="90" t="s">
        <v>22</v>
      </c>
      <c r="O23"/>
    </row>
    <row r="24" spans="2:15" ht="13.5" customHeight="1" thickBot="1">
      <c r="B24" s="77" t="s">
        <v>13</v>
      </c>
      <c r="C24" s="101">
        <v>78</v>
      </c>
      <c r="D24" s="79">
        <f>C24/(C23+C24)</f>
        <v>0.5864661654135338</v>
      </c>
      <c r="I24" s="86" t="s">
        <v>79</v>
      </c>
      <c r="J24" s="87">
        <v>80</v>
      </c>
      <c r="K24" s="99">
        <f t="shared" ref="K24:K37" si="4">J24/C$20</f>
        <v>0.57971014492753625</v>
      </c>
      <c r="O24"/>
    </row>
    <row r="25" spans="2:15">
      <c r="C25" s="72"/>
      <c r="I25" s="86" t="s">
        <v>23</v>
      </c>
      <c r="J25" s="87">
        <v>4</v>
      </c>
      <c r="K25" s="99">
        <f t="shared" si="4"/>
        <v>2.8985507246376812E-2</v>
      </c>
      <c r="O25"/>
    </row>
    <row r="26" spans="2:15" ht="15.75" thickBot="1">
      <c r="B26" s="5" t="s">
        <v>280</v>
      </c>
      <c r="I26" s="86" t="s">
        <v>180</v>
      </c>
      <c r="J26" s="87">
        <v>3</v>
      </c>
      <c r="K26" s="99">
        <f t="shared" si="4"/>
        <v>2.1739130434782608E-2</v>
      </c>
      <c r="O26"/>
    </row>
    <row r="27" spans="2:15" ht="15.75" thickBot="1">
      <c r="B27" s="128" t="s">
        <v>105</v>
      </c>
      <c r="C27" s="128" t="s">
        <v>41</v>
      </c>
      <c r="D27" s="192" t="s">
        <v>22</v>
      </c>
      <c r="E27" s="192" t="s">
        <v>17</v>
      </c>
      <c r="I27" s="86" t="s">
        <v>147</v>
      </c>
      <c r="J27" s="87">
        <v>3</v>
      </c>
      <c r="K27" s="99">
        <f t="shared" si="4"/>
        <v>2.1739130434782608E-2</v>
      </c>
      <c r="O27"/>
    </row>
    <row r="28" spans="2:15">
      <c r="B28" s="198" t="s">
        <v>252</v>
      </c>
      <c r="C28" s="197">
        <v>7</v>
      </c>
      <c r="D28" s="194">
        <f>C28/C$20</f>
        <v>5.0724637681159424E-2</v>
      </c>
      <c r="E28" s="195">
        <v>1</v>
      </c>
      <c r="F28" s="129" t="s">
        <v>92</v>
      </c>
      <c r="I28" s="86" t="s">
        <v>141</v>
      </c>
      <c r="J28" s="87">
        <v>2</v>
      </c>
      <c r="K28" s="99">
        <f t="shared" si="4"/>
        <v>1.4492753623188406E-2</v>
      </c>
      <c r="O28"/>
    </row>
    <row r="29" spans="2:15" ht="18">
      <c r="B29" s="199" t="s">
        <v>99</v>
      </c>
      <c r="C29" s="129">
        <v>6</v>
      </c>
      <c r="D29" s="193">
        <f t="shared" ref="D29:D81" si="5">C29/C$20</f>
        <v>4.3478260869565216E-2</v>
      </c>
      <c r="E29" s="184">
        <v>2</v>
      </c>
      <c r="F29" s="8"/>
      <c r="I29" s="86" t="s">
        <v>176</v>
      </c>
      <c r="J29" s="87">
        <v>2</v>
      </c>
      <c r="K29" s="99">
        <f t="shared" si="4"/>
        <v>1.4492753623188406E-2</v>
      </c>
      <c r="O29"/>
    </row>
    <row r="30" spans="2:15" ht="15.6" customHeight="1">
      <c r="B30" s="199" t="s">
        <v>183</v>
      </c>
      <c r="C30" s="129">
        <v>6</v>
      </c>
      <c r="D30" s="193">
        <f t="shared" si="5"/>
        <v>4.3478260869565216E-2</v>
      </c>
      <c r="E30" s="184">
        <v>3</v>
      </c>
      <c r="F30" s="67"/>
      <c r="I30" s="86" t="s">
        <v>80</v>
      </c>
      <c r="J30" s="87">
        <v>2</v>
      </c>
      <c r="K30" s="99">
        <f t="shared" si="4"/>
        <v>1.4492753623188406E-2</v>
      </c>
      <c r="O30"/>
    </row>
    <row r="31" spans="2:15" ht="15.6" customHeight="1">
      <c r="B31" s="199" t="s">
        <v>155</v>
      </c>
      <c r="C31" s="129">
        <v>6</v>
      </c>
      <c r="D31" s="193">
        <f t="shared" si="5"/>
        <v>4.3478260869565216E-2</v>
      </c>
      <c r="E31" s="184">
        <v>4</v>
      </c>
      <c r="F31" s="67"/>
      <c r="I31" s="86" t="s">
        <v>24</v>
      </c>
      <c r="J31" s="87">
        <v>2</v>
      </c>
      <c r="K31" s="99">
        <f t="shared" si="4"/>
        <v>1.4492753623188406E-2</v>
      </c>
      <c r="M31" s="9"/>
      <c r="O31"/>
    </row>
    <row r="32" spans="2:15" ht="15.6" customHeight="1">
      <c r="B32" s="199" t="s">
        <v>158</v>
      </c>
      <c r="C32" s="129">
        <v>6</v>
      </c>
      <c r="D32" s="193">
        <f t="shared" si="5"/>
        <v>4.3478260869565216E-2</v>
      </c>
      <c r="E32" s="184">
        <v>5</v>
      </c>
      <c r="F32" s="8"/>
      <c r="I32" s="119" t="s">
        <v>175</v>
      </c>
      <c r="J32" s="125">
        <v>1</v>
      </c>
      <c r="K32" s="120">
        <f t="shared" si="4"/>
        <v>7.246376811594203E-3</v>
      </c>
      <c r="O32"/>
    </row>
    <row r="33" spans="1:15" ht="16.350000000000001" customHeight="1">
      <c r="B33" s="199" t="s">
        <v>93</v>
      </c>
      <c r="C33" s="129">
        <v>6</v>
      </c>
      <c r="D33" s="193">
        <f t="shared" si="5"/>
        <v>4.3478260869565216E-2</v>
      </c>
      <c r="E33" s="146">
        <v>6</v>
      </c>
      <c r="F33" s="67"/>
      <c r="G33" s="29"/>
      <c r="I33" s="119" t="s">
        <v>177</v>
      </c>
      <c r="J33" s="125">
        <v>1</v>
      </c>
      <c r="K33" s="120">
        <f t="shared" si="4"/>
        <v>7.246376811594203E-3</v>
      </c>
      <c r="O33"/>
    </row>
    <row r="34" spans="1:15" ht="15.6" customHeight="1">
      <c r="A34" s="8"/>
      <c r="B34" s="145" t="s">
        <v>154</v>
      </c>
      <c r="C34" s="124">
        <v>5</v>
      </c>
      <c r="D34" s="193">
        <f t="shared" si="5"/>
        <v>3.6231884057971016E-2</v>
      </c>
      <c r="E34" s="146">
        <v>7</v>
      </c>
      <c r="F34" s="8"/>
      <c r="G34" s="29"/>
      <c r="I34" s="119" t="s">
        <v>179</v>
      </c>
      <c r="J34" s="125">
        <v>1</v>
      </c>
      <c r="K34" s="120">
        <f t="shared" si="4"/>
        <v>7.246376811594203E-3</v>
      </c>
      <c r="O34"/>
    </row>
    <row r="35" spans="1:15" ht="15.95" customHeight="1">
      <c r="A35" s="8"/>
      <c r="B35" s="145" t="s">
        <v>141</v>
      </c>
      <c r="C35" s="124">
        <v>4</v>
      </c>
      <c r="D35" s="193">
        <f t="shared" si="5"/>
        <v>2.8985507246376812E-2</v>
      </c>
      <c r="E35" s="146">
        <v>8</v>
      </c>
      <c r="F35" s="74"/>
      <c r="G35" s="29"/>
      <c r="I35" s="119" t="s">
        <v>138</v>
      </c>
      <c r="J35" s="125">
        <v>0</v>
      </c>
      <c r="K35" s="120">
        <f t="shared" si="4"/>
        <v>0</v>
      </c>
      <c r="O35"/>
    </row>
    <row r="36" spans="1:15" ht="15.6" customHeight="1">
      <c r="B36" s="145" t="s">
        <v>128</v>
      </c>
      <c r="C36" s="124">
        <v>3</v>
      </c>
      <c r="D36" s="193">
        <f t="shared" si="5"/>
        <v>2.1739130434782608E-2</v>
      </c>
      <c r="E36" s="146">
        <v>9</v>
      </c>
      <c r="F36" s="8"/>
      <c r="G36" s="29"/>
      <c r="I36" s="119" t="s">
        <v>178</v>
      </c>
      <c r="J36" s="125">
        <v>0</v>
      </c>
      <c r="K36" s="120">
        <f t="shared" si="4"/>
        <v>0</v>
      </c>
      <c r="O36"/>
    </row>
    <row r="37" spans="1:15" ht="16.149999999999999" customHeight="1">
      <c r="B37" s="145" t="s">
        <v>98</v>
      </c>
      <c r="C37" s="124">
        <v>3</v>
      </c>
      <c r="D37" s="193">
        <f t="shared" si="5"/>
        <v>2.1739130434782608E-2</v>
      </c>
      <c r="E37" s="146">
        <v>10</v>
      </c>
      <c r="F37" s="67"/>
      <c r="G37" s="30"/>
      <c r="I37" s="119" t="s">
        <v>181</v>
      </c>
      <c r="J37" s="125">
        <v>0</v>
      </c>
      <c r="K37" s="120">
        <f t="shared" si="4"/>
        <v>0</v>
      </c>
      <c r="M37" s="8"/>
      <c r="O37"/>
    </row>
    <row r="38" spans="1:15" ht="18" customHeight="1" thickBot="1">
      <c r="B38" s="145" t="s">
        <v>180</v>
      </c>
      <c r="C38" s="124">
        <v>3</v>
      </c>
      <c r="D38" s="193">
        <f t="shared" si="5"/>
        <v>2.1739130434782608E-2</v>
      </c>
      <c r="E38" s="146">
        <v>11</v>
      </c>
      <c r="F38" s="8"/>
      <c r="G38" s="30"/>
      <c r="I38" s="82" t="s">
        <v>20</v>
      </c>
      <c r="J38" s="83">
        <f>SUM(J24:J37)</f>
        <v>101</v>
      </c>
      <c r="K38" s="84"/>
      <c r="O38"/>
    </row>
    <row r="39" spans="1:15" ht="16.149999999999999" customHeight="1">
      <c r="B39" s="147" t="s">
        <v>147</v>
      </c>
      <c r="C39" s="106">
        <v>3</v>
      </c>
      <c r="D39" s="193">
        <f t="shared" si="5"/>
        <v>2.1739130434782608E-2</v>
      </c>
      <c r="E39" s="146">
        <v>12</v>
      </c>
      <c r="F39" s="8"/>
      <c r="G39" s="30"/>
      <c r="O39"/>
    </row>
    <row r="40" spans="1:15" ht="16.149999999999999" customHeight="1" thickBot="1">
      <c r="B40" s="147" t="s">
        <v>112</v>
      </c>
      <c r="C40" s="106">
        <v>3</v>
      </c>
      <c r="D40" s="193">
        <f t="shared" si="5"/>
        <v>2.1739130434782608E-2</v>
      </c>
      <c r="E40" s="146">
        <v>13</v>
      </c>
      <c r="F40" s="8"/>
      <c r="G40" s="30"/>
      <c r="I40" s="5" t="s">
        <v>233</v>
      </c>
      <c r="O40"/>
    </row>
    <row r="41" spans="1:15" ht="16.149999999999999" customHeight="1" thickBot="1">
      <c r="B41" s="147" t="s">
        <v>102</v>
      </c>
      <c r="C41" s="106">
        <v>3</v>
      </c>
      <c r="D41" s="193">
        <f t="shared" si="5"/>
        <v>2.1739130434782608E-2</v>
      </c>
      <c r="E41" s="146">
        <v>14</v>
      </c>
      <c r="F41" s="8"/>
      <c r="G41" s="30"/>
      <c r="I41" s="94" t="s">
        <v>121</v>
      </c>
      <c r="J41" s="95" t="s">
        <v>41</v>
      </c>
      <c r="K41" s="96" t="s">
        <v>22</v>
      </c>
      <c r="O41"/>
    </row>
    <row r="42" spans="1:15" ht="16.149999999999999" customHeight="1">
      <c r="B42" s="148" t="s">
        <v>95</v>
      </c>
      <c r="C42" s="106">
        <v>3</v>
      </c>
      <c r="D42" s="193">
        <f t="shared" si="5"/>
        <v>2.1739130434782608E-2</v>
      </c>
      <c r="E42" s="146">
        <v>15</v>
      </c>
      <c r="F42" s="8"/>
      <c r="G42" s="30"/>
      <c r="I42" s="91" t="s">
        <v>46</v>
      </c>
      <c r="J42" s="92">
        <v>83</v>
      </c>
      <c r="K42" s="93">
        <f t="shared" ref="K42:K58" si="6">J42/C$20</f>
        <v>0.60144927536231885</v>
      </c>
      <c r="O42"/>
    </row>
    <row r="43" spans="1:15" ht="18">
      <c r="B43" s="147" t="s">
        <v>97</v>
      </c>
      <c r="C43" s="106">
        <v>2</v>
      </c>
      <c r="D43" s="193">
        <f t="shared" si="5"/>
        <v>1.4492753623188406E-2</v>
      </c>
      <c r="E43" s="146">
        <v>16</v>
      </c>
      <c r="F43" s="8"/>
      <c r="G43" s="30"/>
      <c r="I43" s="181" t="s">
        <v>132</v>
      </c>
      <c r="J43" s="182">
        <v>13</v>
      </c>
      <c r="K43" s="183">
        <f t="shared" si="6"/>
        <v>9.420289855072464E-2</v>
      </c>
      <c r="O43"/>
    </row>
    <row r="44" spans="1:15" ht="16.149999999999999" customHeight="1">
      <c r="B44" s="147" t="s">
        <v>146</v>
      </c>
      <c r="C44" s="106">
        <v>2</v>
      </c>
      <c r="D44" s="193">
        <f t="shared" si="5"/>
        <v>1.4492753623188406E-2</v>
      </c>
      <c r="E44" s="146">
        <v>17</v>
      </c>
      <c r="F44" s="8"/>
      <c r="G44" s="30"/>
      <c r="I44" s="181" t="s">
        <v>104</v>
      </c>
      <c r="J44" s="182">
        <v>4</v>
      </c>
      <c r="K44" s="183">
        <f t="shared" si="6"/>
        <v>2.8985507246376812E-2</v>
      </c>
      <c r="O44"/>
    </row>
    <row r="45" spans="1:15" ht="16.149999999999999" customHeight="1">
      <c r="B45" s="147" t="s">
        <v>101</v>
      </c>
      <c r="C45" s="106">
        <v>2</v>
      </c>
      <c r="D45" s="193">
        <f t="shared" si="5"/>
        <v>1.4492753623188406E-2</v>
      </c>
      <c r="E45" s="146">
        <v>18</v>
      </c>
      <c r="F45" s="8"/>
      <c r="G45" s="30"/>
      <c r="I45" s="181" t="s">
        <v>103</v>
      </c>
      <c r="J45" s="182">
        <v>4</v>
      </c>
      <c r="K45" s="183">
        <f t="shared" si="6"/>
        <v>2.8985507246376812E-2</v>
      </c>
      <c r="O45"/>
    </row>
    <row r="46" spans="1:15" ht="16.149999999999999" customHeight="1">
      <c r="B46" s="147" t="s">
        <v>136</v>
      </c>
      <c r="C46" s="106">
        <v>2</v>
      </c>
      <c r="D46" s="193">
        <f t="shared" si="5"/>
        <v>1.4492753623188406E-2</v>
      </c>
      <c r="E46" s="146">
        <v>19</v>
      </c>
      <c r="F46" s="8"/>
      <c r="G46" s="30"/>
      <c r="I46" s="85" t="s">
        <v>149</v>
      </c>
      <c r="J46" s="66">
        <v>3</v>
      </c>
      <c r="K46" s="107">
        <f t="shared" si="6"/>
        <v>2.1739130434782608E-2</v>
      </c>
      <c r="O46"/>
    </row>
    <row r="47" spans="1:15" ht="24" customHeight="1">
      <c r="B47" s="147" t="s">
        <v>123</v>
      </c>
      <c r="C47" s="106">
        <v>2</v>
      </c>
      <c r="D47" s="193">
        <f t="shared" si="5"/>
        <v>1.4492753623188406E-2</v>
      </c>
      <c r="E47" s="146">
        <v>20</v>
      </c>
      <c r="F47" s="8"/>
      <c r="G47" s="9"/>
      <c r="I47" s="85" t="s">
        <v>142</v>
      </c>
      <c r="J47" s="66">
        <v>3</v>
      </c>
      <c r="K47" s="107">
        <f t="shared" si="6"/>
        <v>2.1739130434782608E-2</v>
      </c>
      <c r="M47" s="9"/>
      <c r="O47"/>
    </row>
    <row r="48" spans="1:15" ht="16.149999999999999" customHeight="1">
      <c r="B48" s="147" t="s">
        <v>157</v>
      </c>
      <c r="C48" s="106">
        <v>2</v>
      </c>
      <c r="D48" s="193">
        <f t="shared" si="5"/>
        <v>1.4492753623188406E-2</v>
      </c>
      <c r="E48" s="146">
        <v>21</v>
      </c>
      <c r="F48" s="8"/>
      <c r="G48" s="9"/>
      <c r="I48" s="85" t="s">
        <v>273</v>
      </c>
      <c r="J48" s="66">
        <v>3</v>
      </c>
      <c r="K48" s="107">
        <f t="shared" si="6"/>
        <v>2.1739130434782608E-2</v>
      </c>
      <c r="M48" s="9"/>
      <c r="O48"/>
    </row>
    <row r="49" spans="1:15" ht="16.149999999999999" customHeight="1">
      <c r="B49" s="147" t="s">
        <v>153</v>
      </c>
      <c r="C49" s="106">
        <v>2</v>
      </c>
      <c r="D49" s="193">
        <f t="shared" si="5"/>
        <v>1.4492753623188406E-2</v>
      </c>
      <c r="E49" s="146">
        <v>22</v>
      </c>
      <c r="F49" s="8"/>
      <c r="G49" s="9"/>
      <c r="I49" s="85" t="s">
        <v>232</v>
      </c>
      <c r="J49" s="66">
        <v>2</v>
      </c>
      <c r="K49" s="107">
        <f t="shared" si="6"/>
        <v>1.4492753623188406E-2</v>
      </c>
      <c r="M49" s="9"/>
      <c r="O49"/>
    </row>
    <row r="50" spans="1:15" ht="16.149999999999999" customHeight="1">
      <c r="B50" s="147" t="s">
        <v>253</v>
      </c>
      <c r="C50" s="106">
        <v>2</v>
      </c>
      <c r="D50" s="193">
        <f t="shared" si="5"/>
        <v>1.4492753623188406E-2</v>
      </c>
      <c r="E50" s="146">
        <v>23</v>
      </c>
      <c r="F50" s="8"/>
      <c r="G50" s="9"/>
      <c r="I50" s="85" t="s">
        <v>120</v>
      </c>
      <c r="J50" s="66">
        <v>2</v>
      </c>
      <c r="K50" s="107">
        <f t="shared" si="6"/>
        <v>1.4492753623188406E-2</v>
      </c>
      <c r="O50"/>
    </row>
    <row r="51" spans="1:15" ht="19.5" customHeight="1">
      <c r="B51" s="149" t="s">
        <v>131</v>
      </c>
      <c r="C51" s="144">
        <v>2</v>
      </c>
      <c r="D51" s="193">
        <f t="shared" si="5"/>
        <v>1.4492753623188406E-2</v>
      </c>
      <c r="E51" s="146">
        <v>24</v>
      </c>
      <c r="I51" s="85" t="s">
        <v>274</v>
      </c>
      <c r="J51" s="66">
        <v>2</v>
      </c>
      <c r="K51" s="107">
        <f t="shared" si="6"/>
        <v>1.4492753623188406E-2</v>
      </c>
      <c r="O51"/>
    </row>
    <row r="52" spans="1:15">
      <c r="B52" s="149" t="s">
        <v>106</v>
      </c>
      <c r="C52" s="144">
        <v>2</v>
      </c>
      <c r="D52" s="193">
        <f t="shared" si="5"/>
        <v>1.4492753623188406E-2</v>
      </c>
      <c r="E52" s="146">
        <v>25</v>
      </c>
      <c r="I52" s="85" t="s">
        <v>133</v>
      </c>
      <c r="J52" s="66">
        <v>2</v>
      </c>
      <c r="K52" s="107">
        <f t="shared" si="6"/>
        <v>1.4492753623188406E-2</v>
      </c>
      <c r="O52"/>
    </row>
    <row r="53" spans="1:15" ht="18">
      <c r="B53" s="147" t="s">
        <v>94</v>
      </c>
      <c r="C53" s="106">
        <v>2</v>
      </c>
      <c r="D53" s="193">
        <f t="shared" si="5"/>
        <v>1.4492753623188406E-2</v>
      </c>
      <c r="E53" s="146">
        <v>26</v>
      </c>
      <c r="F53" s="8"/>
      <c r="G53" s="9"/>
      <c r="I53" s="85" t="s">
        <v>275</v>
      </c>
      <c r="J53" s="66">
        <v>2</v>
      </c>
      <c r="K53" s="107">
        <f t="shared" si="6"/>
        <v>1.4492753623188406E-2</v>
      </c>
      <c r="O53"/>
    </row>
    <row r="54" spans="1:15" ht="18">
      <c r="A54" s="140"/>
      <c r="B54" s="149" t="s">
        <v>194</v>
      </c>
      <c r="C54" s="144">
        <v>2</v>
      </c>
      <c r="D54" s="193">
        <f t="shared" si="5"/>
        <v>1.4492753623188406E-2</v>
      </c>
      <c r="E54" s="146">
        <v>27</v>
      </c>
      <c r="F54" s="8"/>
      <c r="G54" s="9"/>
      <c r="I54" s="85" t="s">
        <v>276</v>
      </c>
      <c r="J54" s="66">
        <v>1</v>
      </c>
      <c r="K54" s="107">
        <f t="shared" si="6"/>
        <v>7.246376811594203E-3</v>
      </c>
      <c r="O54"/>
    </row>
    <row r="55" spans="1:15" ht="18">
      <c r="A55" s="140"/>
      <c r="B55" s="149" t="s">
        <v>114</v>
      </c>
      <c r="C55" s="144">
        <v>2</v>
      </c>
      <c r="D55" s="193">
        <f t="shared" si="5"/>
        <v>1.4492753623188406E-2</v>
      </c>
      <c r="E55" s="146">
        <v>28</v>
      </c>
      <c r="F55" s="8"/>
      <c r="G55" s="9"/>
      <c r="I55" s="85" t="s">
        <v>277</v>
      </c>
      <c r="J55" s="66">
        <v>1</v>
      </c>
      <c r="K55" s="107">
        <f t="shared" si="6"/>
        <v>7.246376811594203E-3</v>
      </c>
      <c r="O55"/>
    </row>
    <row r="56" spans="1:15" ht="18">
      <c r="A56" s="140"/>
      <c r="B56" s="149" t="s">
        <v>159</v>
      </c>
      <c r="C56" s="144">
        <v>2</v>
      </c>
      <c r="D56" s="193">
        <f t="shared" si="5"/>
        <v>1.4492753623188406E-2</v>
      </c>
      <c r="E56" s="146">
        <v>29</v>
      </c>
      <c r="F56" s="8"/>
      <c r="G56" s="9"/>
      <c r="I56" s="85" t="s">
        <v>278</v>
      </c>
      <c r="J56" s="66">
        <v>1</v>
      </c>
      <c r="K56" s="107">
        <f t="shared" si="6"/>
        <v>7.246376811594203E-3</v>
      </c>
      <c r="O56"/>
    </row>
    <row r="57" spans="1:15" ht="18">
      <c r="A57" s="140"/>
      <c r="B57" s="149" t="s">
        <v>254</v>
      </c>
      <c r="C57" s="144">
        <v>2</v>
      </c>
      <c r="D57" s="193">
        <f t="shared" si="5"/>
        <v>1.4492753623188406E-2</v>
      </c>
      <c r="E57" s="146">
        <v>30</v>
      </c>
      <c r="F57" s="8"/>
      <c r="G57" s="9"/>
      <c r="I57" s="85" t="s">
        <v>279</v>
      </c>
      <c r="J57" s="66">
        <v>1</v>
      </c>
      <c r="K57" s="107">
        <f t="shared" si="6"/>
        <v>7.246376811594203E-3</v>
      </c>
      <c r="O57"/>
    </row>
    <row r="58" spans="1:15" ht="18">
      <c r="A58" s="140"/>
      <c r="B58" s="149" t="s">
        <v>140</v>
      </c>
      <c r="C58" s="144">
        <v>2</v>
      </c>
      <c r="D58" s="193">
        <f t="shared" si="5"/>
        <v>1.4492753623188406E-2</v>
      </c>
      <c r="E58" s="146">
        <v>31</v>
      </c>
      <c r="F58" s="8"/>
      <c r="G58" s="9"/>
      <c r="I58" s="85" t="s">
        <v>27</v>
      </c>
      <c r="J58" s="66">
        <v>11</v>
      </c>
      <c r="K58" s="107">
        <f t="shared" si="6"/>
        <v>7.9710144927536225E-2</v>
      </c>
      <c r="O58"/>
    </row>
    <row r="59" spans="1:15" ht="21.75" customHeight="1" thickBot="1">
      <c r="A59" s="140"/>
      <c r="B59" s="149" t="s">
        <v>255</v>
      </c>
      <c r="C59" s="144">
        <v>1</v>
      </c>
      <c r="D59" s="193">
        <f t="shared" si="5"/>
        <v>7.246376811594203E-3</v>
      </c>
      <c r="E59" s="146">
        <v>32</v>
      </c>
      <c r="G59" s="9"/>
      <c r="I59" s="151" t="s">
        <v>20</v>
      </c>
      <c r="J59" s="152">
        <f>SUM(J42:J58)</f>
        <v>138</v>
      </c>
      <c r="K59" s="139"/>
      <c r="O59"/>
    </row>
    <row r="60" spans="1:15" ht="18">
      <c r="A60" s="140"/>
      <c r="B60" s="149" t="s">
        <v>110</v>
      </c>
      <c r="C60" s="144">
        <v>1</v>
      </c>
      <c r="D60" s="193">
        <f t="shared" si="5"/>
        <v>7.246376811594203E-3</v>
      </c>
      <c r="E60" s="146">
        <v>33</v>
      </c>
      <c r="G60" s="9"/>
      <c r="O60"/>
    </row>
    <row r="61" spans="1:15" ht="18">
      <c r="A61" s="140"/>
      <c r="B61" s="149" t="s">
        <v>144</v>
      </c>
      <c r="C61" s="144">
        <v>1</v>
      </c>
      <c r="D61" s="193">
        <f t="shared" si="5"/>
        <v>7.246376811594203E-3</v>
      </c>
      <c r="E61" s="146">
        <v>34</v>
      </c>
      <c r="G61" s="9"/>
      <c r="O61"/>
    </row>
    <row r="62" spans="1:15" ht="22.5" customHeight="1">
      <c r="A62" s="140"/>
      <c r="B62" s="149" t="s">
        <v>122</v>
      </c>
      <c r="C62" s="144">
        <v>1</v>
      </c>
      <c r="D62" s="193">
        <f t="shared" si="5"/>
        <v>7.246376811594203E-3</v>
      </c>
      <c r="E62" s="146">
        <v>35</v>
      </c>
      <c r="G62" s="9"/>
      <c r="O62"/>
    </row>
    <row r="63" spans="1:15" ht="18">
      <c r="A63" s="140"/>
      <c r="B63" s="149" t="s">
        <v>100</v>
      </c>
      <c r="C63" s="144">
        <v>1</v>
      </c>
      <c r="D63" s="193">
        <f t="shared" si="5"/>
        <v>7.246376811594203E-3</v>
      </c>
      <c r="E63" s="146">
        <v>36</v>
      </c>
      <c r="G63" s="9"/>
      <c r="O63"/>
    </row>
    <row r="64" spans="1:15" ht="18">
      <c r="A64" s="140"/>
      <c r="B64" s="149" t="s">
        <v>111</v>
      </c>
      <c r="C64" s="144">
        <v>1</v>
      </c>
      <c r="D64" s="193">
        <f t="shared" si="5"/>
        <v>7.246376811594203E-3</v>
      </c>
      <c r="E64" s="146">
        <v>37</v>
      </c>
      <c r="F64" s="9"/>
      <c r="G64" s="9"/>
      <c r="O64"/>
    </row>
    <row r="65" spans="1:15" ht="18">
      <c r="A65" s="140"/>
      <c r="B65" s="149" t="s">
        <v>256</v>
      </c>
      <c r="C65" s="144">
        <v>1</v>
      </c>
      <c r="D65" s="193">
        <f t="shared" si="5"/>
        <v>7.246376811594203E-3</v>
      </c>
      <c r="E65" s="146">
        <v>38</v>
      </c>
      <c r="F65" s="9"/>
      <c r="G65" s="9"/>
      <c r="O65"/>
    </row>
    <row r="66" spans="1:15" ht="18">
      <c r="A66" s="140"/>
      <c r="B66" s="149" t="s">
        <v>139</v>
      </c>
      <c r="C66" s="144">
        <v>1</v>
      </c>
      <c r="D66" s="193">
        <f t="shared" si="5"/>
        <v>7.246376811594203E-3</v>
      </c>
      <c r="E66" s="146">
        <v>39</v>
      </c>
      <c r="F66" s="9"/>
      <c r="G66" s="9"/>
      <c r="O66"/>
    </row>
    <row r="67" spans="1:15" ht="15" customHeight="1">
      <c r="A67" s="140"/>
      <c r="B67" s="149" t="s">
        <v>214</v>
      </c>
      <c r="C67" s="144">
        <v>1</v>
      </c>
      <c r="D67" s="193">
        <f t="shared" si="5"/>
        <v>7.246376811594203E-3</v>
      </c>
      <c r="E67" s="146">
        <v>40</v>
      </c>
      <c r="F67" s="9"/>
      <c r="G67" s="9"/>
      <c r="O67"/>
    </row>
    <row r="68" spans="1:15" ht="16.5" customHeight="1">
      <c r="A68" s="140"/>
      <c r="B68" s="149" t="s">
        <v>257</v>
      </c>
      <c r="C68" s="144">
        <v>1</v>
      </c>
      <c r="D68" s="193">
        <f t="shared" si="5"/>
        <v>7.246376811594203E-3</v>
      </c>
      <c r="E68" s="146">
        <v>41</v>
      </c>
      <c r="H68"/>
      <c r="O68"/>
    </row>
    <row r="69" spans="1:15">
      <c r="A69" s="140"/>
      <c r="B69" s="149" t="s">
        <v>145</v>
      </c>
      <c r="C69" s="144">
        <v>1</v>
      </c>
      <c r="D69" s="193">
        <f t="shared" si="5"/>
        <v>7.246376811594203E-3</v>
      </c>
      <c r="E69" s="146">
        <v>42</v>
      </c>
      <c r="H69"/>
      <c r="O69"/>
    </row>
    <row r="70" spans="1:15" ht="19.5" customHeight="1">
      <c r="A70" s="140"/>
      <c r="B70" s="149" t="s">
        <v>258</v>
      </c>
      <c r="C70" s="144">
        <v>1</v>
      </c>
      <c r="D70" s="193">
        <f t="shared" si="5"/>
        <v>7.246376811594203E-3</v>
      </c>
      <c r="E70" s="146">
        <v>43</v>
      </c>
      <c r="H70"/>
      <c r="O70"/>
    </row>
    <row r="71" spans="1:15" ht="19.5" customHeight="1">
      <c r="A71" s="140"/>
      <c r="B71" s="149" t="s">
        <v>216</v>
      </c>
      <c r="C71" s="144">
        <v>1</v>
      </c>
      <c r="D71" s="193">
        <f t="shared" si="5"/>
        <v>7.246376811594203E-3</v>
      </c>
      <c r="E71" s="146">
        <v>44</v>
      </c>
      <c r="H71"/>
      <c r="O71"/>
    </row>
    <row r="72" spans="1:15">
      <c r="A72" s="140"/>
      <c r="B72" s="149" t="s">
        <v>113</v>
      </c>
      <c r="C72" s="144">
        <v>1</v>
      </c>
      <c r="D72" s="193">
        <f t="shared" si="5"/>
        <v>7.246376811594203E-3</v>
      </c>
      <c r="E72" s="146">
        <v>45</v>
      </c>
      <c r="H72"/>
      <c r="O72"/>
    </row>
    <row r="73" spans="1:15" ht="18">
      <c r="B73" s="149" t="s">
        <v>156</v>
      </c>
      <c r="C73" s="144">
        <v>1</v>
      </c>
      <c r="D73" s="193">
        <f t="shared" si="5"/>
        <v>7.246376811594203E-3</v>
      </c>
      <c r="E73" s="146">
        <v>46</v>
      </c>
      <c r="H73"/>
      <c r="J73" s="75"/>
      <c r="K73" s="65"/>
      <c r="O73"/>
    </row>
    <row r="74" spans="1:15" ht="18">
      <c r="B74" s="149" t="s">
        <v>259</v>
      </c>
      <c r="C74" s="144">
        <v>1</v>
      </c>
      <c r="D74" s="193">
        <f t="shared" si="5"/>
        <v>7.246376811594203E-3</v>
      </c>
      <c r="E74" s="146">
        <v>47</v>
      </c>
      <c r="G74" s="100"/>
      <c r="H74"/>
      <c r="K74" s="9"/>
      <c r="O74"/>
    </row>
    <row r="75" spans="1:15" ht="18">
      <c r="B75" s="149" t="s">
        <v>217</v>
      </c>
      <c r="C75" s="144">
        <v>1</v>
      </c>
      <c r="D75" s="193">
        <f t="shared" si="5"/>
        <v>7.246376811594203E-3</v>
      </c>
      <c r="E75" s="146">
        <v>48</v>
      </c>
      <c r="F75" s="114">
        <v>2.7777777777777776E-2</v>
      </c>
      <c r="K75" s="9"/>
      <c r="O75"/>
    </row>
    <row r="76" spans="1:15" ht="18">
      <c r="B76" s="149" t="s">
        <v>107</v>
      </c>
      <c r="C76" s="144">
        <v>1</v>
      </c>
      <c r="D76" s="193">
        <f t="shared" si="5"/>
        <v>7.246376811594203E-3</v>
      </c>
      <c r="E76" s="146">
        <v>49</v>
      </c>
      <c r="F76" s="114">
        <v>0</v>
      </c>
      <c r="K76" s="9"/>
      <c r="O76"/>
    </row>
    <row r="77" spans="1:15">
      <c r="B77" s="149" t="s">
        <v>115</v>
      </c>
      <c r="C77" s="144">
        <v>1</v>
      </c>
      <c r="D77" s="193">
        <f t="shared" si="5"/>
        <v>7.246376811594203E-3</v>
      </c>
      <c r="E77" s="146">
        <v>50</v>
      </c>
      <c r="F77" s="114">
        <v>1.8518518518518517E-2</v>
      </c>
      <c r="O77"/>
    </row>
    <row r="78" spans="1:15">
      <c r="B78" s="149" t="s">
        <v>151</v>
      </c>
      <c r="C78" s="144">
        <v>1</v>
      </c>
      <c r="D78" s="193">
        <f t="shared" si="5"/>
        <v>7.246376811594203E-3</v>
      </c>
      <c r="E78" s="146">
        <v>51</v>
      </c>
      <c r="F78" s="114">
        <v>4.6296296296296294E-2</v>
      </c>
      <c r="O78"/>
    </row>
    <row r="79" spans="1:15" ht="18">
      <c r="B79" s="149" t="s">
        <v>160</v>
      </c>
      <c r="C79" s="144">
        <v>1</v>
      </c>
      <c r="D79" s="193">
        <f t="shared" si="5"/>
        <v>7.246376811594203E-3</v>
      </c>
      <c r="E79" s="146">
        <v>52</v>
      </c>
      <c r="F79" s="114">
        <v>0</v>
      </c>
      <c r="H79"/>
      <c r="I79" s="9"/>
      <c r="O79"/>
    </row>
    <row r="80" spans="1:15" ht="18">
      <c r="B80" s="212" t="s">
        <v>27</v>
      </c>
      <c r="C80" s="213">
        <v>18</v>
      </c>
      <c r="D80" s="214">
        <f t="shared" si="5"/>
        <v>0.13043478260869565</v>
      </c>
      <c r="E80" s="215"/>
      <c r="F80" s="114"/>
      <c r="H80"/>
      <c r="I80" s="9"/>
      <c r="O80"/>
    </row>
    <row r="81" spans="2:15" ht="18.75" thickBot="1">
      <c r="B81" s="216" t="s">
        <v>20</v>
      </c>
      <c r="C81" s="217">
        <f>SUM(C28:C80)</f>
        <v>138</v>
      </c>
      <c r="D81" s="196">
        <f t="shared" si="5"/>
        <v>1</v>
      </c>
      <c r="E81" s="150"/>
      <c r="F81" s="114">
        <v>0</v>
      </c>
      <c r="H81"/>
      <c r="K81" s="9"/>
      <c r="O81"/>
    </row>
    <row r="82" spans="2:15" ht="18">
      <c r="F82" s="114">
        <v>0</v>
      </c>
      <c r="G82" s="9"/>
      <c r="H82"/>
      <c r="I82" s="9"/>
      <c r="O82"/>
    </row>
    <row r="83" spans="2:15" ht="18">
      <c r="F83" s="114">
        <v>0</v>
      </c>
      <c r="G83" s="9"/>
      <c r="H83"/>
      <c r="I83" s="9"/>
      <c r="O83"/>
    </row>
    <row r="84" spans="2:15">
      <c r="O84"/>
    </row>
    <row r="85" spans="2:15">
      <c r="O85"/>
    </row>
    <row r="86" spans="2:15" ht="18">
      <c r="G86" s="9"/>
      <c r="H86"/>
      <c r="O86"/>
    </row>
    <row r="87" spans="2:15" ht="18">
      <c r="G87" s="9"/>
      <c r="M87" s="9"/>
      <c r="O87"/>
    </row>
    <row r="88" spans="2:15" ht="18">
      <c r="G88" s="9"/>
      <c r="M88" s="9"/>
      <c r="O88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M46" sqref="M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161</v>
      </c>
      <c r="B1" s="12" t="s">
        <v>41</v>
      </c>
      <c r="C1" s="12" t="s">
        <v>22</v>
      </c>
    </row>
    <row r="2" spans="1:3" ht="18">
      <c r="A2" s="8" t="s">
        <v>162</v>
      </c>
      <c r="B2" s="9">
        <v>80</v>
      </c>
      <c r="C2" s="9" t="s">
        <v>260</v>
      </c>
    </row>
    <row r="3" spans="1:3" ht="32.25" customHeight="1">
      <c r="A3" s="8" t="s">
        <v>186</v>
      </c>
      <c r="B3" s="9">
        <v>5</v>
      </c>
      <c r="C3" s="9" t="s">
        <v>251</v>
      </c>
    </row>
    <row r="4" spans="1:3" ht="18">
      <c r="A4" s="8" t="s">
        <v>169</v>
      </c>
      <c r="B4" s="9">
        <v>4</v>
      </c>
      <c r="C4" s="9" t="s">
        <v>242</v>
      </c>
    </row>
    <row r="5" spans="1:3" ht="32.25" customHeight="1">
      <c r="A5" s="8" t="s">
        <v>158</v>
      </c>
      <c r="B5" s="9">
        <v>4</v>
      </c>
      <c r="C5" s="9" t="s">
        <v>242</v>
      </c>
    </row>
    <row r="6" spans="1:3" ht="18">
      <c r="A6" s="8" t="s">
        <v>98</v>
      </c>
      <c r="B6" s="9">
        <v>3</v>
      </c>
      <c r="C6" s="9" t="s">
        <v>238</v>
      </c>
    </row>
    <row r="7" spans="1:3" ht="18">
      <c r="A7" s="8" t="s">
        <v>261</v>
      </c>
      <c r="B7" s="9">
        <v>3</v>
      </c>
      <c r="C7" s="9" t="s">
        <v>238</v>
      </c>
    </row>
    <row r="8" spans="1:3" ht="18">
      <c r="A8" s="8" t="s">
        <v>168</v>
      </c>
      <c r="B8" s="9">
        <v>3</v>
      </c>
      <c r="C8" s="9" t="s">
        <v>238</v>
      </c>
    </row>
    <row r="9" spans="1:3" ht="18">
      <c r="A9" s="8" t="s">
        <v>262</v>
      </c>
      <c r="B9" s="9">
        <v>2</v>
      </c>
      <c r="C9" s="9" t="s">
        <v>245</v>
      </c>
    </row>
    <row r="10" spans="1:3" ht="18">
      <c r="A10" s="8" t="s">
        <v>263</v>
      </c>
      <c r="B10" s="9">
        <v>2</v>
      </c>
      <c r="C10" s="9" t="s">
        <v>245</v>
      </c>
    </row>
    <row r="11" spans="1:3" ht="18">
      <c r="A11" s="8" t="s">
        <v>163</v>
      </c>
      <c r="B11" s="9">
        <v>2</v>
      </c>
      <c r="C11" s="9" t="s">
        <v>245</v>
      </c>
    </row>
    <row r="12" spans="1:3" ht="18">
      <c r="A12" s="8" t="s">
        <v>166</v>
      </c>
      <c r="B12" s="9">
        <v>2</v>
      </c>
      <c r="C12" s="9" t="s">
        <v>245</v>
      </c>
    </row>
    <row r="13" spans="1:3" ht="18">
      <c r="A13" s="8" t="s">
        <v>159</v>
      </c>
      <c r="B13" s="9">
        <v>2</v>
      </c>
      <c r="C13" s="9" t="s">
        <v>245</v>
      </c>
    </row>
    <row r="14" spans="1:3" ht="18">
      <c r="A14" s="8" t="s">
        <v>212</v>
      </c>
      <c r="B14" s="9">
        <v>2</v>
      </c>
      <c r="C14" s="9" t="s">
        <v>245</v>
      </c>
    </row>
    <row r="15" spans="1:3" ht="18">
      <c r="A15" s="8" t="s">
        <v>264</v>
      </c>
      <c r="B15" s="9">
        <v>2</v>
      </c>
      <c r="C15" s="9" t="s">
        <v>245</v>
      </c>
    </row>
    <row r="16" spans="1:3" ht="18">
      <c r="A16" s="8" t="s">
        <v>265</v>
      </c>
      <c r="B16" s="9">
        <v>1</v>
      </c>
      <c r="C16" s="9" t="s">
        <v>247</v>
      </c>
    </row>
    <row r="17" spans="1:3" ht="18">
      <c r="A17" s="8" t="s">
        <v>266</v>
      </c>
      <c r="B17" s="9">
        <v>1</v>
      </c>
      <c r="C17" s="9" t="s">
        <v>247</v>
      </c>
    </row>
    <row r="18" spans="1:3" ht="18">
      <c r="A18" s="8" t="s">
        <v>267</v>
      </c>
      <c r="B18" s="9">
        <v>1</v>
      </c>
      <c r="C18" s="9" t="s">
        <v>247</v>
      </c>
    </row>
    <row r="19" spans="1:3" ht="18">
      <c r="A19" s="8" t="s">
        <v>199</v>
      </c>
      <c r="B19" s="9">
        <v>1</v>
      </c>
      <c r="C19" s="9" t="s">
        <v>247</v>
      </c>
    </row>
    <row r="20" spans="1:3" ht="18">
      <c r="A20" s="8" t="s">
        <v>268</v>
      </c>
      <c r="B20" s="9">
        <v>1</v>
      </c>
      <c r="C20" s="9" t="s">
        <v>247</v>
      </c>
    </row>
    <row r="21" spans="1:3" ht="18">
      <c r="A21" s="8" t="s">
        <v>164</v>
      </c>
      <c r="B21" s="9">
        <v>1</v>
      </c>
      <c r="C21" s="9" t="s">
        <v>247</v>
      </c>
    </row>
    <row r="22" spans="1:3" ht="18">
      <c r="A22" s="8" t="s">
        <v>167</v>
      </c>
      <c r="B22" s="9">
        <v>1</v>
      </c>
      <c r="C22" s="9" t="s">
        <v>247</v>
      </c>
    </row>
    <row r="23" spans="1:3" ht="18">
      <c r="A23" s="8" t="s">
        <v>269</v>
      </c>
      <c r="B23" s="9">
        <v>1</v>
      </c>
      <c r="C23" s="9" t="s">
        <v>247</v>
      </c>
    </row>
    <row r="24" spans="1:3" ht="18">
      <c r="A24" s="8" t="s">
        <v>156</v>
      </c>
      <c r="B24" s="9">
        <v>1</v>
      </c>
      <c r="C24" s="9" t="s">
        <v>247</v>
      </c>
    </row>
    <row r="25" spans="1:3" ht="18">
      <c r="A25" s="8" t="s">
        <v>165</v>
      </c>
      <c r="B25" s="9">
        <v>1</v>
      </c>
      <c r="C25" s="9" t="s">
        <v>247</v>
      </c>
    </row>
    <row r="26" spans="1:3" ht="18">
      <c r="A26" s="8" t="s">
        <v>270</v>
      </c>
      <c r="B26" s="9">
        <v>1</v>
      </c>
      <c r="C26" s="9" t="s">
        <v>247</v>
      </c>
    </row>
    <row r="27" spans="1:3" ht="18">
      <c r="A27" s="8" t="s">
        <v>271</v>
      </c>
      <c r="B27" s="9">
        <v>1</v>
      </c>
      <c r="C27" s="9" t="s">
        <v>247</v>
      </c>
    </row>
    <row r="28" spans="1:3" ht="18">
      <c r="A28" s="8" t="s">
        <v>160</v>
      </c>
      <c r="B28" s="9">
        <v>1</v>
      </c>
      <c r="C28" s="9" t="s">
        <v>247</v>
      </c>
    </row>
    <row r="29" spans="1:3" ht="18">
      <c r="A29" s="8" t="s">
        <v>27</v>
      </c>
      <c r="B29" s="9">
        <v>9</v>
      </c>
      <c r="C29" s="9" t="s">
        <v>272</v>
      </c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185"/>
    </row>
    <row r="40" spans="1:14" ht="18">
      <c r="A40" s="8"/>
      <c r="B40" s="9"/>
      <c r="C40" s="9"/>
    </row>
    <row r="46" spans="1:14">
      <c r="A46" s="186" t="s">
        <v>79</v>
      </c>
      <c r="B46" t="str">
        <f>CONCATENATE(A46,"**")</f>
        <v>Zaragoza **</v>
      </c>
      <c r="C46">
        <f>VLOOKUP($B46,$A$2:$C$37,2,FALSE)</f>
        <v>80</v>
      </c>
      <c r="G46" s="186" t="s">
        <v>79</v>
      </c>
      <c r="H46" t="s">
        <v>162</v>
      </c>
      <c r="I46">
        <v>80</v>
      </c>
      <c r="M46" s="186" t="s">
        <v>79</v>
      </c>
      <c r="N46">
        <v>80</v>
      </c>
    </row>
    <row r="47" spans="1:14">
      <c r="A47" s="186" t="s">
        <v>141</v>
      </c>
      <c r="B47" t="str">
        <f t="shared" ref="B47:B59" si="0">CONCATENATE(A47,"**")</f>
        <v>Utebo**</v>
      </c>
      <c r="C47">
        <f t="shared" ref="C47:C59" si="1">VLOOKUP(B47,$A$2:$C$37,2,FALSE)</f>
        <v>2</v>
      </c>
      <c r="G47" s="186" t="s">
        <v>141</v>
      </c>
      <c r="H47" t="s">
        <v>220</v>
      </c>
      <c r="I47">
        <v>2</v>
      </c>
      <c r="M47" s="186" t="s">
        <v>23</v>
      </c>
      <c r="N47">
        <v>4</v>
      </c>
    </row>
    <row r="48" spans="1:14">
      <c r="A48" s="186" t="s">
        <v>175</v>
      </c>
      <c r="B48" t="str">
        <f t="shared" si="0"/>
        <v>Monzón**</v>
      </c>
      <c r="C48">
        <f t="shared" si="1"/>
        <v>1</v>
      </c>
      <c r="G48" s="186" t="s">
        <v>175</v>
      </c>
      <c r="H48" t="s">
        <v>221</v>
      </c>
      <c r="I48">
        <v>1</v>
      </c>
      <c r="M48" s="186" t="s">
        <v>180</v>
      </c>
      <c r="N48">
        <v>3</v>
      </c>
    </row>
    <row r="49" spans="1:14">
      <c r="A49" s="186" t="s">
        <v>176</v>
      </c>
      <c r="B49" t="str">
        <f t="shared" si="0"/>
        <v>Calatayud**</v>
      </c>
      <c r="C49">
        <f t="shared" si="1"/>
        <v>2</v>
      </c>
      <c r="G49" s="186" t="s">
        <v>176</v>
      </c>
      <c r="H49" t="s">
        <v>222</v>
      </c>
      <c r="I49">
        <v>2</v>
      </c>
      <c r="M49" s="186" t="s">
        <v>147</v>
      </c>
      <c r="N49">
        <v>3</v>
      </c>
    </row>
    <row r="50" spans="1:14">
      <c r="A50" s="186" t="s">
        <v>23</v>
      </c>
      <c r="B50" t="str">
        <f t="shared" si="0"/>
        <v>Huesca**</v>
      </c>
      <c r="C50">
        <f t="shared" si="1"/>
        <v>4</v>
      </c>
      <c r="G50" s="186" t="s">
        <v>23</v>
      </c>
      <c r="H50" t="s">
        <v>223</v>
      </c>
      <c r="I50">
        <v>4</v>
      </c>
      <c r="M50" s="186" t="s">
        <v>141</v>
      </c>
      <c r="N50">
        <v>2</v>
      </c>
    </row>
    <row r="51" spans="1:14">
      <c r="A51" s="186" t="s">
        <v>177</v>
      </c>
      <c r="B51" t="str">
        <f t="shared" si="0"/>
        <v>Cuarte de Huerva**</v>
      </c>
      <c r="C51">
        <f t="shared" si="1"/>
        <v>1</v>
      </c>
      <c r="G51" s="186" t="s">
        <v>177</v>
      </c>
      <c r="H51" t="s">
        <v>224</v>
      </c>
      <c r="I51">
        <v>1</v>
      </c>
      <c r="M51" s="186" t="s">
        <v>176</v>
      </c>
      <c r="N51">
        <v>2</v>
      </c>
    </row>
    <row r="52" spans="1:14">
      <c r="A52" s="186" t="s">
        <v>138</v>
      </c>
      <c r="B52" t="str">
        <f t="shared" si="0"/>
        <v>Alcañiz**</v>
      </c>
      <c r="C52" t="e">
        <f t="shared" si="1"/>
        <v>#N/A</v>
      </c>
      <c r="G52" s="186" t="s">
        <v>138</v>
      </c>
      <c r="H52" t="s">
        <v>225</v>
      </c>
      <c r="I52">
        <v>0</v>
      </c>
      <c r="M52" s="186" t="s">
        <v>80</v>
      </c>
      <c r="N52">
        <v>2</v>
      </c>
    </row>
    <row r="53" spans="1:14">
      <c r="A53" s="186" t="s">
        <v>180</v>
      </c>
      <c r="B53" t="str">
        <f t="shared" si="0"/>
        <v>Barbastro**</v>
      </c>
      <c r="C53">
        <f t="shared" si="1"/>
        <v>3</v>
      </c>
      <c r="G53" s="186" t="s">
        <v>180</v>
      </c>
      <c r="H53" t="s">
        <v>226</v>
      </c>
      <c r="I53">
        <v>3</v>
      </c>
      <c r="M53" s="186" t="s">
        <v>24</v>
      </c>
      <c r="N53">
        <v>2</v>
      </c>
    </row>
    <row r="54" spans="1:14">
      <c r="A54" s="186" t="s">
        <v>80</v>
      </c>
      <c r="B54" t="str">
        <f t="shared" si="0"/>
        <v>Tarazona **</v>
      </c>
      <c r="C54">
        <f t="shared" si="1"/>
        <v>2</v>
      </c>
      <c r="G54" s="186" t="s">
        <v>80</v>
      </c>
      <c r="H54" t="s">
        <v>166</v>
      </c>
      <c r="I54">
        <v>2</v>
      </c>
      <c r="M54" s="186" t="s">
        <v>175</v>
      </c>
      <c r="N54">
        <v>1</v>
      </c>
    </row>
    <row r="55" spans="1:14">
      <c r="A55" s="186" t="s">
        <v>24</v>
      </c>
      <c r="B55" t="str">
        <f t="shared" si="0"/>
        <v>Teruel**</v>
      </c>
      <c r="C55">
        <f t="shared" si="1"/>
        <v>2</v>
      </c>
      <c r="G55" s="186" t="s">
        <v>24</v>
      </c>
      <c r="H55" t="s">
        <v>227</v>
      </c>
      <c r="I55">
        <v>2</v>
      </c>
      <c r="M55" s="186" t="s">
        <v>177</v>
      </c>
      <c r="N55">
        <v>1</v>
      </c>
    </row>
    <row r="56" spans="1:14">
      <c r="A56" s="186" t="s">
        <v>178</v>
      </c>
      <c r="B56" t="str">
        <f t="shared" si="0"/>
        <v>Jaca**</v>
      </c>
      <c r="C56" t="e">
        <f t="shared" si="1"/>
        <v>#N/A</v>
      </c>
      <c r="G56" s="186" t="s">
        <v>178</v>
      </c>
      <c r="H56" t="s">
        <v>228</v>
      </c>
      <c r="I56">
        <v>0</v>
      </c>
      <c r="M56" s="186" t="s">
        <v>179</v>
      </c>
      <c r="N56">
        <v>1</v>
      </c>
    </row>
    <row r="57" spans="1:14">
      <c r="A57" s="186" t="s">
        <v>147</v>
      </c>
      <c r="B57" t="str">
        <f t="shared" si="0"/>
        <v>Fraga**</v>
      </c>
      <c r="C57">
        <f t="shared" si="1"/>
        <v>3</v>
      </c>
      <c r="G57" s="186" t="s">
        <v>147</v>
      </c>
      <c r="H57" t="s">
        <v>229</v>
      </c>
      <c r="I57">
        <v>3</v>
      </c>
      <c r="M57" s="186" t="s">
        <v>138</v>
      </c>
      <c r="N57">
        <v>0</v>
      </c>
    </row>
    <row r="58" spans="1:14">
      <c r="A58" s="186" t="s">
        <v>179</v>
      </c>
      <c r="B58" t="str">
        <f t="shared" si="0"/>
        <v>Ejea de los Caballeros**</v>
      </c>
      <c r="C58">
        <f t="shared" si="1"/>
        <v>1</v>
      </c>
      <c r="G58" s="186" t="s">
        <v>179</v>
      </c>
      <c r="H58" t="s">
        <v>230</v>
      </c>
      <c r="I58">
        <v>1</v>
      </c>
      <c r="M58" s="186" t="s">
        <v>178</v>
      </c>
      <c r="N58">
        <v>0</v>
      </c>
    </row>
    <row r="59" spans="1:14">
      <c r="A59" s="187" t="s">
        <v>181</v>
      </c>
      <c r="B59" t="str">
        <f t="shared" si="0"/>
        <v>Caspe**</v>
      </c>
      <c r="C59" t="e">
        <f t="shared" si="1"/>
        <v>#N/A</v>
      </c>
      <c r="G59" s="187" t="s">
        <v>181</v>
      </c>
      <c r="H59" t="s">
        <v>231</v>
      </c>
      <c r="I59">
        <v>0</v>
      </c>
      <c r="M59" s="187" t="s">
        <v>181</v>
      </c>
      <c r="N59">
        <v>0</v>
      </c>
    </row>
    <row r="60" spans="1:14" ht="15.75" thickBot="1">
      <c r="A60" s="188" t="s">
        <v>20</v>
      </c>
      <c r="B60" s="188" t="s">
        <v>20</v>
      </c>
      <c r="G60" s="188" t="s">
        <v>20</v>
      </c>
      <c r="M60" s="188" t="s">
        <v>20</v>
      </c>
    </row>
    <row r="67" spans="1:14">
      <c r="M67">
        <v>0</v>
      </c>
    </row>
    <row r="69" spans="1:14" ht="36.75" thickBot="1">
      <c r="A69" s="11" t="s">
        <v>161</v>
      </c>
      <c r="B69" s="12" t="s">
        <v>41</v>
      </c>
      <c r="C69" s="12" t="s">
        <v>22</v>
      </c>
      <c r="G69" s="11" t="s">
        <v>105</v>
      </c>
      <c r="H69" s="12" t="s">
        <v>41</v>
      </c>
      <c r="I69" s="12" t="s">
        <v>22</v>
      </c>
      <c r="M69" s="186" t="s">
        <v>79</v>
      </c>
      <c r="N69">
        <v>95</v>
      </c>
    </row>
    <row r="70" spans="1:14" ht="18">
      <c r="A70" s="8" t="s">
        <v>162</v>
      </c>
      <c r="B70" s="9">
        <v>56</v>
      </c>
      <c r="C70" s="9" t="s">
        <v>182</v>
      </c>
      <c r="G70" s="8" t="s">
        <v>183</v>
      </c>
      <c r="H70" s="9">
        <v>6</v>
      </c>
      <c r="I70" s="9" t="s">
        <v>184</v>
      </c>
      <c r="M70" s="186" t="s">
        <v>23</v>
      </c>
      <c r="N70">
        <v>6</v>
      </c>
    </row>
    <row r="71" spans="1:14" ht="18">
      <c r="A71" s="8" t="s">
        <v>169</v>
      </c>
      <c r="B71" s="9">
        <v>10</v>
      </c>
      <c r="C71" s="9" t="s">
        <v>185</v>
      </c>
      <c r="G71" s="8" t="s">
        <v>145</v>
      </c>
      <c r="H71" s="9">
        <v>6</v>
      </c>
      <c r="I71" s="9" t="s">
        <v>184</v>
      </c>
      <c r="M71" s="186" t="s">
        <v>179</v>
      </c>
      <c r="N71">
        <v>4</v>
      </c>
    </row>
    <row r="72" spans="1:14" ht="18">
      <c r="A72" s="8" t="s">
        <v>186</v>
      </c>
      <c r="B72" s="9">
        <v>6</v>
      </c>
      <c r="C72" s="9" t="s">
        <v>184</v>
      </c>
      <c r="G72" s="8" t="s">
        <v>93</v>
      </c>
      <c r="H72" s="9">
        <v>5</v>
      </c>
      <c r="I72" s="9" t="s">
        <v>187</v>
      </c>
      <c r="M72" s="186" t="s">
        <v>180</v>
      </c>
      <c r="N72">
        <v>3</v>
      </c>
    </row>
    <row r="73" spans="1:14" ht="18">
      <c r="A73" s="8" t="s">
        <v>171</v>
      </c>
      <c r="B73" s="9">
        <v>3</v>
      </c>
      <c r="C73" s="9" t="s">
        <v>188</v>
      </c>
      <c r="G73" s="8" t="s">
        <v>151</v>
      </c>
      <c r="H73" s="9">
        <v>5</v>
      </c>
      <c r="I73" s="9" t="s">
        <v>187</v>
      </c>
      <c r="M73" s="186" t="s">
        <v>141</v>
      </c>
      <c r="N73">
        <v>2</v>
      </c>
    </row>
    <row r="74" spans="1:14" ht="18">
      <c r="A74" s="8" t="s">
        <v>189</v>
      </c>
      <c r="B74" s="9">
        <v>2</v>
      </c>
      <c r="C74" s="9" t="s">
        <v>190</v>
      </c>
      <c r="G74" s="8" t="s">
        <v>99</v>
      </c>
      <c r="H74" s="9">
        <v>4</v>
      </c>
      <c r="I74" s="9" t="s">
        <v>191</v>
      </c>
      <c r="M74" s="186" t="s">
        <v>175</v>
      </c>
      <c r="N74">
        <v>2</v>
      </c>
    </row>
    <row r="75" spans="1:14" ht="18">
      <c r="A75" s="8" t="s">
        <v>192</v>
      </c>
      <c r="B75" s="9">
        <v>2</v>
      </c>
      <c r="C75" s="9" t="s">
        <v>190</v>
      </c>
      <c r="G75" s="8" t="s">
        <v>106</v>
      </c>
      <c r="H75" s="9">
        <v>4</v>
      </c>
      <c r="I75" s="9" t="s">
        <v>191</v>
      </c>
      <c r="M75" s="186" t="s">
        <v>176</v>
      </c>
      <c r="N75">
        <v>1</v>
      </c>
    </row>
    <row r="76" spans="1:14" ht="18">
      <c r="A76" s="8" t="s">
        <v>193</v>
      </c>
      <c r="B76" s="9">
        <v>2</v>
      </c>
      <c r="C76" s="9" t="s">
        <v>190</v>
      </c>
      <c r="G76" s="8" t="s">
        <v>194</v>
      </c>
      <c r="H76" s="9">
        <v>4</v>
      </c>
      <c r="I76" s="9" t="s">
        <v>191</v>
      </c>
      <c r="M76" s="186" t="s">
        <v>147</v>
      </c>
      <c r="N76">
        <v>1</v>
      </c>
    </row>
    <row r="77" spans="1:14" ht="18">
      <c r="A77" s="8" t="s">
        <v>195</v>
      </c>
      <c r="B77" s="9">
        <v>2</v>
      </c>
      <c r="C77" s="9" t="s">
        <v>190</v>
      </c>
      <c r="G77" s="8" t="s">
        <v>97</v>
      </c>
      <c r="H77" s="9">
        <v>3</v>
      </c>
      <c r="I77" s="9" t="s">
        <v>188</v>
      </c>
      <c r="M77" s="186" t="s">
        <v>181</v>
      </c>
      <c r="N77">
        <v>1</v>
      </c>
    </row>
    <row r="78" spans="1:14" ht="18">
      <c r="A78" s="8" t="s">
        <v>196</v>
      </c>
      <c r="B78" s="9">
        <v>2</v>
      </c>
      <c r="C78" s="9" t="s">
        <v>190</v>
      </c>
      <c r="G78" s="8" t="s">
        <v>98</v>
      </c>
      <c r="H78" s="9">
        <v>3</v>
      </c>
      <c r="I78" s="9" t="s">
        <v>188</v>
      </c>
      <c r="M78" s="186" t="s">
        <v>177</v>
      </c>
      <c r="N78">
        <v>0</v>
      </c>
    </row>
    <row r="79" spans="1:14" ht="18">
      <c r="A79" s="8" t="s">
        <v>197</v>
      </c>
      <c r="B79" s="9">
        <v>1</v>
      </c>
      <c r="C79" s="9" t="s">
        <v>150</v>
      </c>
      <c r="G79" s="8" t="s">
        <v>146</v>
      </c>
      <c r="H79" s="9">
        <v>3</v>
      </c>
      <c r="I79" s="9" t="s">
        <v>188</v>
      </c>
      <c r="M79" s="186" t="s">
        <v>138</v>
      </c>
      <c r="N79">
        <v>0</v>
      </c>
    </row>
    <row r="80" spans="1:14" ht="18">
      <c r="A80" s="8" t="s">
        <v>198</v>
      </c>
      <c r="B80" s="9">
        <v>1</v>
      </c>
      <c r="C80" s="9" t="s">
        <v>150</v>
      </c>
      <c r="G80" s="8" t="s">
        <v>152</v>
      </c>
      <c r="H80" s="9">
        <v>3</v>
      </c>
      <c r="I80" s="9" t="s">
        <v>188</v>
      </c>
      <c r="M80" s="186" t="s">
        <v>80</v>
      </c>
      <c r="N80">
        <v>0</v>
      </c>
    </row>
    <row r="81" spans="1:14" ht="18">
      <c r="A81" s="8" t="s">
        <v>199</v>
      </c>
      <c r="B81" s="9">
        <v>1</v>
      </c>
      <c r="C81" s="9" t="s">
        <v>150</v>
      </c>
      <c r="G81" s="8" t="s">
        <v>96</v>
      </c>
      <c r="H81" s="9">
        <v>3</v>
      </c>
      <c r="I81" s="9" t="s">
        <v>188</v>
      </c>
      <c r="M81" s="186" t="s">
        <v>24</v>
      </c>
      <c r="N81">
        <v>0</v>
      </c>
    </row>
    <row r="82" spans="1:14" ht="18">
      <c r="A82" s="8" t="s">
        <v>200</v>
      </c>
      <c r="B82" s="9">
        <v>1</v>
      </c>
      <c r="C82" s="9" t="s">
        <v>150</v>
      </c>
      <c r="G82" s="8" t="s">
        <v>137</v>
      </c>
      <c r="H82" s="9">
        <v>3</v>
      </c>
      <c r="I82" s="9" t="s">
        <v>188</v>
      </c>
      <c r="M82" s="187" t="s">
        <v>178</v>
      </c>
      <c r="N82">
        <v>0</v>
      </c>
    </row>
    <row r="83" spans="1:14" ht="18">
      <c r="A83" s="8" t="s">
        <v>201</v>
      </c>
      <c r="B83" s="9">
        <v>1</v>
      </c>
      <c r="C83" s="9" t="s">
        <v>150</v>
      </c>
      <c r="G83" s="8" t="s">
        <v>94</v>
      </c>
      <c r="H83" s="9">
        <v>3</v>
      </c>
      <c r="I83" s="9" t="s">
        <v>188</v>
      </c>
    </row>
    <row r="84" spans="1:14" ht="18">
      <c r="A84" s="8" t="s">
        <v>202</v>
      </c>
      <c r="B84" s="9">
        <v>1</v>
      </c>
      <c r="C84" s="9" t="s">
        <v>150</v>
      </c>
      <c r="G84" s="8" t="s">
        <v>158</v>
      </c>
      <c r="H84" s="9">
        <v>3</v>
      </c>
      <c r="I84" s="9" t="s">
        <v>188</v>
      </c>
    </row>
    <row r="85" spans="1:14" ht="18">
      <c r="A85" s="8" t="s">
        <v>203</v>
      </c>
      <c r="B85" s="9">
        <v>1</v>
      </c>
      <c r="C85" s="9" t="s">
        <v>150</v>
      </c>
      <c r="G85" s="8" t="s">
        <v>107</v>
      </c>
      <c r="H85" s="9">
        <v>3</v>
      </c>
      <c r="I85" s="9" t="s">
        <v>188</v>
      </c>
    </row>
    <row r="86" spans="1:14" ht="18">
      <c r="A86" s="8" t="s">
        <v>163</v>
      </c>
      <c r="B86" s="9">
        <v>1</v>
      </c>
      <c r="C86" s="9" t="s">
        <v>150</v>
      </c>
      <c r="G86" s="8" t="s">
        <v>108</v>
      </c>
      <c r="H86" s="9">
        <v>2</v>
      </c>
      <c r="I86" s="9" t="s">
        <v>190</v>
      </c>
    </row>
    <row r="87" spans="1:14" ht="18">
      <c r="A87" s="8" t="s">
        <v>167</v>
      </c>
      <c r="B87" s="9">
        <v>1</v>
      </c>
      <c r="C87" s="9" t="s">
        <v>150</v>
      </c>
      <c r="G87" s="8" t="s">
        <v>138</v>
      </c>
      <c r="H87" s="9">
        <v>2</v>
      </c>
      <c r="I87" s="9" t="s">
        <v>190</v>
      </c>
    </row>
    <row r="88" spans="1:14" ht="18">
      <c r="A88" s="8" t="s">
        <v>204</v>
      </c>
      <c r="B88" s="9">
        <v>1</v>
      </c>
      <c r="C88" s="9" t="s">
        <v>150</v>
      </c>
      <c r="G88" s="8" t="s">
        <v>205</v>
      </c>
      <c r="H88" s="9">
        <v>2</v>
      </c>
      <c r="I88" s="9" t="s">
        <v>190</v>
      </c>
    </row>
    <row r="89" spans="1:14" ht="18">
      <c r="A89" s="8" t="s">
        <v>206</v>
      </c>
      <c r="B89" s="9">
        <v>1</v>
      </c>
      <c r="C89" s="9" t="s">
        <v>150</v>
      </c>
      <c r="G89" s="8" t="s">
        <v>100</v>
      </c>
      <c r="H89" s="9">
        <v>2</v>
      </c>
      <c r="I89" s="9" t="s">
        <v>190</v>
      </c>
    </row>
    <row r="90" spans="1:14" ht="18">
      <c r="A90" s="8" t="s">
        <v>139</v>
      </c>
      <c r="B90" s="9">
        <v>1</v>
      </c>
      <c r="C90" s="9" t="s">
        <v>150</v>
      </c>
      <c r="G90" s="8" t="s">
        <v>207</v>
      </c>
      <c r="H90" s="9">
        <v>2</v>
      </c>
      <c r="I90" s="9" t="s">
        <v>190</v>
      </c>
    </row>
    <row r="91" spans="1:14" ht="18">
      <c r="A91" s="8" t="s">
        <v>172</v>
      </c>
      <c r="B91" s="9">
        <v>1</v>
      </c>
      <c r="C91" s="9" t="s">
        <v>150</v>
      </c>
      <c r="G91" s="8" t="s">
        <v>109</v>
      </c>
      <c r="H91" s="9">
        <v>2</v>
      </c>
      <c r="I91" s="9" t="s">
        <v>190</v>
      </c>
    </row>
    <row r="92" spans="1:14" ht="18">
      <c r="A92" s="8" t="s">
        <v>208</v>
      </c>
      <c r="B92" s="9">
        <v>1</v>
      </c>
      <c r="C92" s="9" t="s">
        <v>150</v>
      </c>
      <c r="G92" s="8" t="s">
        <v>141</v>
      </c>
      <c r="H92" s="9">
        <v>2</v>
      </c>
      <c r="I92" s="9" t="s">
        <v>190</v>
      </c>
    </row>
    <row r="93" spans="1:14" ht="18">
      <c r="A93" s="8" t="s">
        <v>170</v>
      </c>
      <c r="B93" s="9">
        <v>1</v>
      </c>
      <c r="C93" s="9" t="s">
        <v>150</v>
      </c>
      <c r="G93" s="8" t="s">
        <v>110</v>
      </c>
      <c r="H93" s="9">
        <v>1</v>
      </c>
      <c r="I93" s="9" t="s">
        <v>150</v>
      </c>
    </row>
    <row r="94" spans="1:14" ht="18">
      <c r="A94" s="8" t="s">
        <v>209</v>
      </c>
      <c r="B94" s="9">
        <v>1</v>
      </c>
      <c r="C94" s="9" t="s">
        <v>150</v>
      </c>
      <c r="G94" s="8" t="s">
        <v>210</v>
      </c>
      <c r="H94" s="9">
        <v>1</v>
      </c>
      <c r="I94" s="9" t="s">
        <v>150</v>
      </c>
    </row>
    <row r="95" spans="1:14" ht="18">
      <c r="A95" s="8" t="s">
        <v>173</v>
      </c>
      <c r="B95" s="9">
        <v>1</v>
      </c>
      <c r="C95" s="9" t="s">
        <v>150</v>
      </c>
      <c r="G95" s="8" t="s">
        <v>203</v>
      </c>
      <c r="H95" s="9">
        <v>1</v>
      </c>
      <c r="I95" s="9" t="s">
        <v>150</v>
      </c>
    </row>
    <row r="96" spans="1:14" ht="18">
      <c r="A96" s="8" t="s">
        <v>174</v>
      </c>
      <c r="B96" s="9">
        <v>1</v>
      </c>
      <c r="C96" s="9" t="s">
        <v>150</v>
      </c>
      <c r="G96" s="8" t="s">
        <v>61</v>
      </c>
      <c r="H96" s="9">
        <v>1</v>
      </c>
      <c r="I96" s="9" t="s">
        <v>150</v>
      </c>
    </row>
    <row r="97" spans="1:9" ht="18">
      <c r="A97" s="8" t="s">
        <v>166</v>
      </c>
      <c r="B97" s="9">
        <v>1</v>
      </c>
      <c r="C97" s="9" t="s">
        <v>150</v>
      </c>
      <c r="G97" s="8" t="s">
        <v>211</v>
      </c>
      <c r="H97" s="9">
        <v>1</v>
      </c>
      <c r="I97" s="9" t="s">
        <v>150</v>
      </c>
    </row>
    <row r="98" spans="1:9" ht="18">
      <c r="A98" s="8" t="s">
        <v>212</v>
      </c>
      <c r="B98" s="9">
        <v>1</v>
      </c>
      <c r="C98" s="9" t="s">
        <v>150</v>
      </c>
      <c r="G98" s="8" t="s">
        <v>101</v>
      </c>
      <c r="H98" s="9">
        <v>1</v>
      </c>
      <c r="I98" s="9" t="s">
        <v>150</v>
      </c>
    </row>
    <row r="99" spans="1:9" ht="18">
      <c r="A99" s="8" t="s">
        <v>27</v>
      </c>
      <c r="B99" s="9">
        <v>2</v>
      </c>
      <c r="C99" s="9" t="s">
        <v>190</v>
      </c>
      <c r="G99" s="8" t="s">
        <v>111</v>
      </c>
      <c r="H99" s="9">
        <v>1</v>
      </c>
      <c r="I99" s="9" t="s">
        <v>150</v>
      </c>
    </row>
    <row r="100" spans="1:9" ht="18">
      <c r="G100" s="8" t="s">
        <v>213</v>
      </c>
      <c r="H100" s="9">
        <v>1</v>
      </c>
      <c r="I100" s="9" t="s">
        <v>150</v>
      </c>
    </row>
    <row r="101" spans="1:9" ht="18">
      <c r="G101" s="8" t="s">
        <v>139</v>
      </c>
      <c r="H101" s="9">
        <v>1</v>
      </c>
      <c r="I101" s="9" t="s">
        <v>150</v>
      </c>
    </row>
    <row r="102" spans="1:9" ht="18">
      <c r="G102" s="8" t="s">
        <v>214</v>
      </c>
      <c r="H102" s="9">
        <v>1</v>
      </c>
      <c r="I102" s="9" t="s">
        <v>150</v>
      </c>
    </row>
    <row r="103" spans="1:9" ht="18">
      <c r="G103" s="8" t="s">
        <v>112</v>
      </c>
      <c r="H103" s="9">
        <v>1</v>
      </c>
      <c r="I103" s="9" t="s">
        <v>150</v>
      </c>
    </row>
    <row r="104" spans="1:9" ht="18">
      <c r="G104" s="8" t="s">
        <v>215</v>
      </c>
      <c r="H104" s="9">
        <v>1</v>
      </c>
      <c r="I104" s="9" t="s">
        <v>150</v>
      </c>
    </row>
    <row r="105" spans="1:9" ht="18">
      <c r="G105" s="8" t="s">
        <v>178</v>
      </c>
      <c r="H105" s="9">
        <v>1</v>
      </c>
      <c r="I105" s="9" t="s">
        <v>150</v>
      </c>
    </row>
    <row r="106" spans="1:9" ht="18">
      <c r="G106" s="8" t="s">
        <v>216</v>
      </c>
      <c r="H106" s="9">
        <v>1</v>
      </c>
      <c r="I106" s="9" t="s">
        <v>150</v>
      </c>
    </row>
    <row r="107" spans="1:9" ht="18">
      <c r="G107" s="8" t="s">
        <v>113</v>
      </c>
      <c r="H107" s="9">
        <v>1</v>
      </c>
      <c r="I107" s="9" t="s">
        <v>150</v>
      </c>
    </row>
    <row r="108" spans="1:9" ht="18">
      <c r="G108" s="8" t="s">
        <v>217</v>
      </c>
      <c r="H108" s="9">
        <v>1</v>
      </c>
      <c r="I108" s="9" t="s">
        <v>150</v>
      </c>
    </row>
    <row r="109" spans="1:9" ht="18">
      <c r="G109" s="8" t="s">
        <v>102</v>
      </c>
      <c r="H109" s="9">
        <v>1</v>
      </c>
      <c r="I109" s="9" t="s">
        <v>150</v>
      </c>
    </row>
    <row r="110" spans="1:9" ht="18">
      <c r="G110" s="8" t="s">
        <v>154</v>
      </c>
      <c r="H110" s="9">
        <v>1</v>
      </c>
      <c r="I110" s="9" t="s">
        <v>150</v>
      </c>
    </row>
    <row r="111" spans="1:9" ht="18">
      <c r="G111" s="8" t="s">
        <v>114</v>
      </c>
      <c r="H111" s="9">
        <v>1</v>
      </c>
      <c r="I111" s="9" t="s">
        <v>150</v>
      </c>
    </row>
    <row r="112" spans="1:9" ht="18">
      <c r="G112" s="8" t="s">
        <v>148</v>
      </c>
      <c r="H112" s="9">
        <v>1</v>
      </c>
      <c r="I112" s="9" t="s">
        <v>150</v>
      </c>
    </row>
    <row r="113" spans="7:9" ht="18">
      <c r="G113" s="8" t="s">
        <v>140</v>
      </c>
      <c r="H113" s="9">
        <v>1</v>
      </c>
      <c r="I113" s="9" t="s">
        <v>150</v>
      </c>
    </row>
    <row r="114" spans="7:9" ht="18">
      <c r="G114" s="8" t="s">
        <v>218</v>
      </c>
      <c r="H114" s="9">
        <v>1</v>
      </c>
      <c r="I114" s="9" t="s">
        <v>150</v>
      </c>
    </row>
    <row r="115" spans="7:9" ht="18">
      <c r="G115" s="8" t="s">
        <v>219</v>
      </c>
      <c r="H115" s="9">
        <v>1</v>
      </c>
      <c r="I115" s="9" t="s">
        <v>150</v>
      </c>
    </row>
    <row r="116" spans="7:9" ht="18">
      <c r="G116" s="8" t="s">
        <v>95</v>
      </c>
      <c r="H116" s="9">
        <v>1</v>
      </c>
      <c r="I116" s="9" t="s">
        <v>150</v>
      </c>
    </row>
    <row r="117" spans="7:9" ht="18">
      <c r="G117" s="8" t="s">
        <v>115</v>
      </c>
      <c r="H117" s="9">
        <v>1</v>
      </c>
      <c r="I117" s="9" t="s">
        <v>150</v>
      </c>
    </row>
    <row r="118" spans="7:9" ht="18">
      <c r="G118" s="185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185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topLeftCell="A14" zoomScale="85" zoomScaleNormal="85" workbookViewId="0">
      <selection activeCell="C32" sqref="C32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1"/>
      <c r="B1" s="5" t="s">
        <v>77</v>
      </c>
      <c r="C1" s="15" t="s">
        <v>58</v>
      </c>
      <c r="D1" s="15" t="s">
        <v>54</v>
      </c>
      <c r="H1" s="210" t="s">
        <v>55</v>
      </c>
      <c r="I1" s="210"/>
      <c r="J1" s="211"/>
      <c r="N1" s="16"/>
    </row>
    <row r="2" spans="1:23" ht="33.6" customHeight="1">
      <c r="B2" s="54">
        <f>'20210329'!I3</f>
        <v>44284</v>
      </c>
      <c r="C2" s="53" t="s">
        <v>28</v>
      </c>
      <c r="D2" s="42" t="s">
        <v>29</v>
      </c>
      <c r="E2" s="42" t="s">
        <v>30</v>
      </c>
      <c r="F2" s="9"/>
      <c r="H2" s="59" t="s">
        <v>74</v>
      </c>
      <c r="I2" s="60">
        <v>206</v>
      </c>
      <c r="M2" s="16"/>
      <c r="N2" s="16"/>
      <c r="O2" s="16"/>
    </row>
    <row r="3" spans="1:23" ht="29.1" customHeight="1">
      <c r="B3" s="43" t="s">
        <v>31</v>
      </c>
      <c r="C3" s="68">
        <v>1056</v>
      </c>
      <c r="D3" s="68">
        <v>76</v>
      </c>
      <c r="E3" s="71">
        <f>D3/C3</f>
        <v>7.1969696969696975E-2</v>
      </c>
      <c r="F3" s="9"/>
      <c r="G3" s="9"/>
      <c r="H3" s="61" t="s">
        <v>75</v>
      </c>
      <c r="I3" s="62">
        <v>2</v>
      </c>
      <c r="M3" s="16"/>
      <c r="N3" s="16"/>
      <c r="O3" s="16"/>
    </row>
    <row r="4" spans="1:23" ht="28.9" customHeight="1">
      <c r="B4" s="44" t="s">
        <v>32</v>
      </c>
      <c r="C4" s="69">
        <v>673</v>
      </c>
      <c r="D4" s="69">
        <v>62</v>
      </c>
      <c r="E4" s="45">
        <f>D4/C4</f>
        <v>9.2124814264487376E-2</v>
      </c>
      <c r="G4" s="9"/>
      <c r="I4" s="16"/>
      <c r="M4" s="16"/>
      <c r="N4" s="16"/>
      <c r="O4" s="16"/>
    </row>
    <row r="5" spans="1:23" ht="23.25" customHeight="1">
      <c r="B5" s="46" t="s">
        <v>33</v>
      </c>
      <c r="C5" s="70">
        <f>SUM(C3:C4)</f>
        <v>1729</v>
      </c>
      <c r="D5" s="70">
        <f>SUM(D3:D4)</f>
        <v>138</v>
      </c>
      <c r="E5" s="47">
        <f>D5/C5</f>
        <v>7.9814921920185078E-2</v>
      </c>
      <c r="H5" s="22"/>
      <c r="I5" s="16"/>
      <c r="M5" s="16"/>
      <c r="O5" s="16"/>
    </row>
    <row r="6" spans="1:23" ht="18">
      <c r="H6" s="23"/>
      <c r="I6" s="16"/>
    </row>
    <row r="7" spans="1:23">
      <c r="B7" s="5"/>
      <c r="E7" s="14" t="s">
        <v>59</v>
      </c>
      <c r="F7" s="14"/>
    </row>
    <row r="8" spans="1:23" ht="25.15" customHeight="1">
      <c r="B8" s="27" t="s">
        <v>124</v>
      </c>
      <c r="C8" s="28">
        <f>'20210329'!C16</f>
        <v>98</v>
      </c>
      <c r="E8" s="31" t="s">
        <v>49</v>
      </c>
      <c r="F8" s="115">
        <v>659</v>
      </c>
      <c r="H8" s="5" t="s">
        <v>86</v>
      </c>
    </row>
    <row r="9" spans="1:23" ht="25.15" customHeight="1">
      <c r="B9" s="25" t="s">
        <v>23</v>
      </c>
      <c r="C9" s="26">
        <f>'20210329'!C17</f>
        <v>30</v>
      </c>
      <c r="E9" s="32" t="s">
        <v>34</v>
      </c>
      <c r="F9" s="116">
        <v>1443</v>
      </c>
      <c r="H9" s="64" t="s">
        <v>81</v>
      </c>
      <c r="M9" s="16"/>
    </row>
    <row r="10" spans="1:23" ht="25.15" customHeight="1">
      <c r="B10" s="27" t="s">
        <v>24</v>
      </c>
      <c r="C10" s="28">
        <f>'20210329'!C18</f>
        <v>7</v>
      </c>
      <c r="E10" s="31" t="s">
        <v>50</v>
      </c>
      <c r="F10" s="115">
        <v>193</v>
      </c>
      <c r="H10" s="49" t="s">
        <v>89</v>
      </c>
      <c r="M10" s="16"/>
    </row>
    <row r="11" spans="1:23" ht="25.15" customHeight="1">
      <c r="B11" s="25" t="s">
        <v>27</v>
      </c>
      <c r="C11" s="26">
        <f>'20210329'!C19</f>
        <v>3</v>
      </c>
      <c r="E11" s="32" t="s">
        <v>51</v>
      </c>
      <c r="F11" s="116">
        <v>9</v>
      </c>
      <c r="H11" s="49" t="s">
        <v>90</v>
      </c>
    </row>
    <row r="12" spans="1:23" ht="30" customHeight="1">
      <c r="B12" s="27" t="s">
        <v>20</v>
      </c>
      <c r="C12" s="28">
        <f>'20210329'!C20</f>
        <v>138</v>
      </c>
      <c r="E12" s="33" t="s">
        <v>65</v>
      </c>
      <c r="F12" s="117">
        <f>SUM(F8:F11)</f>
        <v>2304</v>
      </c>
      <c r="H12" s="49" t="s">
        <v>116</v>
      </c>
      <c r="M12" s="16"/>
      <c r="T12" s="97"/>
      <c r="U12" s="97"/>
      <c r="V12" s="97"/>
      <c r="W12" s="97"/>
    </row>
    <row r="13" spans="1:23">
      <c r="H13" s="49" t="s">
        <v>82</v>
      </c>
      <c r="M13" s="16"/>
    </row>
    <row r="14" spans="1:23">
      <c r="B14" s="5" t="s">
        <v>78</v>
      </c>
      <c r="H14" s="55" t="s">
        <v>88</v>
      </c>
    </row>
    <row r="15" spans="1:23" ht="34.35" customHeight="1">
      <c r="B15" s="56" t="s">
        <v>71</v>
      </c>
      <c r="C15" s="24" t="s">
        <v>66</v>
      </c>
      <c r="D15" s="56" t="s">
        <v>72</v>
      </c>
      <c r="E15" s="52" t="s">
        <v>69</v>
      </c>
      <c r="H15" s="55" t="s">
        <v>83</v>
      </c>
    </row>
    <row r="16" spans="1:23">
      <c r="B16" s="57" t="s">
        <v>64</v>
      </c>
      <c r="C16" s="126">
        <f>'20210329'!G5</f>
        <v>0.28244274809160302</v>
      </c>
      <c r="D16" s="113">
        <f>C16-E16</f>
        <v>-1.2429046780191855E-2</v>
      </c>
      <c r="E16" s="111">
        <v>0.29487179487179488</v>
      </c>
      <c r="F16" s="118"/>
      <c r="H16" s="49" t="s">
        <v>117</v>
      </c>
    </row>
    <row r="17" spans="2:14">
      <c r="B17" s="58" t="s">
        <v>36</v>
      </c>
      <c r="C17" s="127">
        <f>'20210329'!G6</f>
        <v>0.37404580152671751</v>
      </c>
      <c r="D17" s="113">
        <f>C17-E17</f>
        <v>-2.3390095909179953E-2</v>
      </c>
      <c r="E17" s="112">
        <v>0.39743589743589747</v>
      </c>
      <c r="F17" s="118"/>
      <c r="H17" s="50" t="s">
        <v>87</v>
      </c>
    </row>
    <row r="18" spans="2:14">
      <c r="B18" s="57" t="s">
        <v>37</v>
      </c>
      <c r="C18" s="126">
        <f>'20210329'!G7</f>
        <v>0.53435114503816794</v>
      </c>
      <c r="D18" s="113">
        <f>C18-E18</f>
        <v>3.4351145038167941E-2</v>
      </c>
      <c r="E18" s="111">
        <v>0.5</v>
      </c>
      <c r="F18" s="118"/>
      <c r="H18" s="55" t="s">
        <v>118</v>
      </c>
    </row>
    <row r="19" spans="2:14">
      <c r="B19" s="58" t="s">
        <v>38</v>
      </c>
      <c r="C19" s="127">
        <f>'20210329'!F10+'20210329'!F11</f>
        <v>0.19083969465648853</v>
      </c>
      <c r="D19" s="113">
        <f>C19-E19</f>
        <v>1.1352515169309046E-2</v>
      </c>
      <c r="E19" s="112">
        <v>0.17948717948717949</v>
      </c>
      <c r="F19" s="118"/>
      <c r="H19" s="49" t="s">
        <v>84</v>
      </c>
      <c r="I19" s="40"/>
    </row>
    <row r="20" spans="2:14">
      <c r="B20" s="57" t="s">
        <v>39</v>
      </c>
      <c r="C20" s="126">
        <f>'20210329'!F11</f>
        <v>7.6335877862595422E-2</v>
      </c>
      <c r="D20" s="113">
        <f>C20-E20</f>
        <v>1.2233313760031325E-2</v>
      </c>
      <c r="E20" s="111">
        <v>6.4102564102564097E-2</v>
      </c>
      <c r="F20" s="118"/>
      <c r="H20" s="49" t="s">
        <v>129</v>
      </c>
    </row>
    <row r="21" spans="2:14" ht="16.5" customHeight="1">
      <c r="H21" s="49" t="s">
        <v>119</v>
      </c>
    </row>
    <row r="22" spans="2:14" ht="18">
      <c r="B22" s="10"/>
    </row>
    <row r="23" spans="2:14" ht="39" customHeight="1" thickBot="1">
      <c r="B23" s="11" t="s">
        <v>40</v>
      </c>
      <c r="C23" s="12" t="s">
        <v>41</v>
      </c>
      <c r="D23" s="12" t="s">
        <v>22</v>
      </c>
      <c r="E23" s="13" t="s">
        <v>48</v>
      </c>
      <c r="H23" s="50" t="s">
        <v>70</v>
      </c>
      <c r="I23" s="40"/>
    </row>
    <row r="24" spans="2:14" ht="15.6" customHeight="1">
      <c r="B24" s="8" t="s">
        <v>42</v>
      </c>
      <c r="C24" s="9">
        <v>18</v>
      </c>
      <c r="D24" s="9" t="s">
        <v>240</v>
      </c>
      <c r="E24" s="105">
        <f>C24/C31</f>
        <v>0.32727272727272727</v>
      </c>
      <c r="H24" s="51" t="s">
        <v>68</v>
      </c>
      <c r="M24" s="9"/>
      <c r="N24" s="9"/>
    </row>
    <row r="25" spans="2:14" ht="18.75" customHeight="1">
      <c r="B25" s="8" t="s">
        <v>126</v>
      </c>
      <c r="C25" s="9">
        <v>29</v>
      </c>
      <c r="D25" s="9" t="s">
        <v>241</v>
      </c>
      <c r="H25" s="48"/>
      <c r="I25" s="41"/>
      <c r="M25" s="9"/>
      <c r="N25" s="9"/>
    </row>
    <row r="26" spans="2:14" ht="15.6" customHeight="1">
      <c r="B26" s="8" t="s">
        <v>43</v>
      </c>
      <c r="C26" s="9">
        <v>4</v>
      </c>
      <c r="D26" s="9" t="s">
        <v>242</v>
      </c>
      <c r="E26" s="74"/>
      <c r="H26" s="63" t="s">
        <v>76</v>
      </c>
      <c r="M26" s="9"/>
      <c r="N26" s="9"/>
    </row>
    <row r="27" spans="2:14" ht="18">
      <c r="B27" s="8" t="s">
        <v>135</v>
      </c>
      <c r="C27" s="9">
        <v>4</v>
      </c>
      <c r="D27" s="9" t="s">
        <v>242</v>
      </c>
      <c r="H27" s="5" t="s">
        <v>85</v>
      </c>
      <c r="M27" s="9"/>
      <c r="N27" s="9"/>
    </row>
    <row r="28" spans="2:14" ht="18">
      <c r="B28" s="8" t="s">
        <v>27</v>
      </c>
      <c r="C28" s="9">
        <v>83</v>
      </c>
      <c r="D28" s="9" t="s">
        <v>243</v>
      </c>
    </row>
    <row r="29" spans="2:14" ht="18">
      <c r="D29" s="18"/>
      <c r="L29" s="17"/>
    </row>
    <row r="30" spans="2:14" ht="18">
      <c r="D30" s="18"/>
      <c r="L30" s="17"/>
      <c r="M30" s="65"/>
      <c r="N30" s="65"/>
    </row>
    <row r="31" spans="2:14" ht="18">
      <c r="C31" s="177">
        <f>SUM(C24:C27)</f>
        <v>55</v>
      </c>
      <c r="L31" s="17"/>
      <c r="M31" s="65"/>
      <c r="N31" s="65"/>
    </row>
    <row r="32" spans="2:14" ht="18.75" thickBot="1">
      <c r="B32" s="11" t="s">
        <v>44</v>
      </c>
      <c r="C32" s="12" t="s">
        <v>41</v>
      </c>
      <c r="D32" s="12" t="s">
        <v>22</v>
      </c>
      <c r="E32" s="13" t="s">
        <v>47</v>
      </c>
      <c r="F32" s="7" t="s">
        <v>67</v>
      </c>
    </row>
    <row r="33" spans="2:7" ht="18">
      <c r="B33" s="8" t="s">
        <v>45</v>
      </c>
      <c r="C33" s="9">
        <v>118</v>
      </c>
      <c r="D33" s="9" t="s">
        <v>244</v>
      </c>
      <c r="E33" s="19">
        <f>C33*100/SUM(C33:C39)</f>
        <v>92.913385826771659</v>
      </c>
    </row>
    <row r="34" spans="2:7" ht="16.149999999999999" customHeight="1">
      <c r="B34" s="8" t="s">
        <v>234</v>
      </c>
      <c r="C34" s="9">
        <v>3</v>
      </c>
      <c r="D34" s="9" t="s">
        <v>238</v>
      </c>
    </row>
    <row r="35" spans="2:7" ht="18">
      <c r="B35" s="8" t="s">
        <v>235</v>
      </c>
      <c r="C35" s="9">
        <v>2</v>
      </c>
      <c r="D35" s="9" t="s">
        <v>245</v>
      </c>
    </row>
    <row r="36" spans="2:7" ht="18">
      <c r="B36" s="8" t="s">
        <v>246</v>
      </c>
      <c r="C36" s="9">
        <v>1</v>
      </c>
      <c r="D36" s="9" t="s">
        <v>247</v>
      </c>
    </row>
    <row r="37" spans="2:7" ht="18">
      <c r="B37" s="8" t="s">
        <v>248</v>
      </c>
      <c r="C37" s="9">
        <v>1</v>
      </c>
      <c r="D37" s="9" t="s">
        <v>247</v>
      </c>
    </row>
    <row r="38" spans="2:7" ht="18">
      <c r="B38" s="8" t="s">
        <v>236</v>
      </c>
      <c r="C38" s="9">
        <v>1</v>
      </c>
      <c r="D38" s="9" t="s">
        <v>247</v>
      </c>
    </row>
    <row r="39" spans="2:7" ht="18" customHeight="1">
      <c r="B39" s="8" t="s">
        <v>249</v>
      </c>
      <c r="C39" s="9">
        <v>1</v>
      </c>
      <c r="D39" s="9" t="s">
        <v>247</v>
      </c>
    </row>
    <row r="40" spans="2:7" ht="18">
      <c r="B40" s="8" t="s">
        <v>27</v>
      </c>
      <c r="C40" s="9">
        <v>11</v>
      </c>
      <c r="D40" s="9" t="s">
        <v>250</v>
      </c>
    </row>
    <row r="41" spans="2:7" ht="16.149999999999999" customHeight="1">
      <c r="B41" s="8"/>
      <c r="C41" s="9"/>
      <c r="D41" s="9"/>
    </row>
    <row r="42" spans="2:7" ht="18">
      <c r="B42" s="8"/>
      <c r="C42" s="9"/>
      <c r="D42" s="9"/>
      <c r="G42" s="8"/>
    </row>
    <row r="43" spans="2:7" ht="18">
      <c r="B43" s="8"/>
      <c r="C43" s="9"/>
      <c r="D43" s="9"/>
      <c r="E43" s="8"/>
    </row>
    <row r="44" spans="2:7" ht="18">
      <c r="B44" s="8"/>
      <c r="C44" s="9"/>
      <c r="D44" s="9"/>
    </row>
    <row r="45" spans="2:7" ht="18" customHeight="1">
      <c r="B45" s="8"/>
      <c r="C45" s="9"/>
      <c r="D45" s="9"/>
    </row>
    <row r="46" spans="2:7" ht="18">
      <c r="B46" s="8"/>
      <c r="C46" s="9"/>
      <c r="D46" s="9"/>
    </row>
    <row r="47" spans="2:7" ht="18">
      <c r="B47" s="8"/>
      <c r="C47" s="9"/>
      <c r="D47" s="9"/>
    </row>
    <row r="48" spans="2:7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20210329</vt:lpstr>
      <vt:lpstr>para ocultar </vt:lpstr>
      <vt:lpstr>PARA OCULTAR POSITIVIDAD</vt:lpstr>
      <vt:lpstr>'20210329'!Área_de_impresión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