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6815CB3-5575-45CA-A6F7-78CC86BA7962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20210327" sheetId="1" r:id="rId1"/>
  </sheets>
  <definedNames>
    <definedName name="_xlnm._FilterDatabase" localSheetId="0" hidden="1">'20210327'!#REF!</definedName>
    <definedName name="_xlnm.Print_Area" localSheetId="0">'20210327'!$A:$K</definedName>
  </definedNames>
  <calcPr calcId="181029"/>
</workbook>
</file>

<file path=xl/calcChain.xml><?xml version="1.0" encoding="utf-8"?>
<calcChain xmlns="http://schemas.openxmlformats.org/spreadsheetml/2006/main">
  <c r="J55" i="1" l="1"/>
  <c r="J38" i="1" l="1"/>
  <c r="J17" i="1" l="1"/>
  <c r="F12" i="1" l="1"/>
  <c r="F3" i="1" l="1"/>
  <c r="F4" i="1"/>
  <c r="F5" i="1"/>
  <c r="F6" i="1"/>
  <c r="F7" i="1"/>
  <c r="F8" i="1"/>
  <c r="F9" i="1"/>
  <c r="F10" i="1"/>
  <c r="F11" i="1"/>
  <c r="H4" i="1" l="1"/>
  <c r="H6" i="1"/>
  <c r="H5" i="1"/>
  <c r="H7" i="1"/>
  <c r="G3" i="1"/>
  <c r="G4" i="1" l="1"/>
  <c r="G5" i="1" s="1"/>
  <c r="G6" i="1" l="1"/>
  <c r="D23" i="1"/>
  <c r="G7" i="1" l="1"/>
  <c r="G8" i="1" l="1"/>
  <c r="G9" i="1" s="1"/>
  <c r="G10" i="1" s="1"/>
  <c r="G11" i="1" s="1"/>
  <c r="C20" i="1" l="1"/>
  <c r="C74" i="1" l="1"/>
  <c r="C75" i="1" s="1"/>
  <c r="K53" i="1"/>
  <c r="K51" i="1"/>
  <c r="K49" i="1"/>
  <c r="K54" i="1"/>
  <c r="K52" i="1"/>
  <c r="K50" i="1"/>
  <c r="D51" i="1"/>
  <c r="D53" i="1"/>
  <c r="D55" i="1"/>
  <c r="D57" i="1"/>
  <c r="D59" i="1"/>
  <c r="D61" i="1"/>
  <c r="D63" i="1"/>
  <c r="D65" i="1"/>
  <c r="D67" i="1"/>
  <c r="D69" i="1"/>
  <c r="D71" i="1"/>
  <c r="D73" i="1"/>
  <c r="K14" i="1"/>
  <c r="D52" i="1"/>
  <c r="D54" i="1"/>
  <c r="D56" i="1"/>
  <c r="D58" i="1"/>
  <c r="D60" i="1"/>
  <c r="D62" i="1"/>
  <c r="D64" i="1"/>
  <c r="D66" i="1"/>
  <c r="D68" i="1"/>
  <c r="D70" i="1"/>
  <c r="D72" i="1"/>
  <c r="D17" i="1"/>
  <c r="D19" i="1"/>
  <c r="D18" i="1"/>
  <c r="D16" i="1"/>
  <c r="K47" i="1"/>
  <c r="K45" i="1"/>
  <c r="K43" i="1"/>
  <c r="K16" i="1"/>
  <c r="K13" i="1"/>
  <c r="K11" i="1"/>
  <c r="K9" i="1"/>
  <c r="K48" i="1"/>
  <c r="K46" i="1"/>
  <c r="K44" i="1"/>
  <c r="K42" i="1"/>
  <c r="K15" i="1"/>
  <c r="K12" i="1"/>
  <c r="K10" i="1"/>
  <c r="K8" i="1"/>
  <c r="D29" i="1"/>
  <c r="D31" i="1"/>
  <c r="D33" i="1"/>
  <c r="D35" i="1"/>
  <c r="D37" i="1"/>
  <c r="D39" i="1"/>
  <c r="D41" i="1"/>
  <c r="D43" i="1"/>
  <c r="D45" i="1"/>
  <c r="D47" i="1"/>
  <c r="D49" i="1"/>
  <c r="D28" i="1"/>
  <c r="D30" i="1"/>
  <c r="D32" i="1"/>
  <c r="D34" i="1"/>
  <c r="D36" i="1"/>
  <c r="D38" i="1"/>
  <c r="D40" i="1"/>
  <c r="D42" i="1"/>
  <c r="D44" i="1"/>
  <c r="D46" i="1"/>
  <c r="D48" i="1"/>
  <c r="D50" i="1"/>
  <c r="K24" i="1"/>
  <c r="K32" i="1"/>
  <c r="K34" i="1"/>
  <c r="K31" i="1"/>
  <c r="K28" i="1"/>
  <c r="K29" i="1"/>
  <c r="K25" i="1"/>
  <c r="K37" i="1"/>
  <c r="K30" i="1"/>
  <c r="K26" i="1"/>
  <c r="K27" i="1"/>
  <c r="K36" i="1"/>
  <c r="K35" i="1"/>
  <c r="K33" i="1"/>
  <c r="D20" i="1"/>
  <c r="D74" i="1" l="1"/>
  <c r="D24" i="1" l="1"/>
  <c r="D75" i="1"/>
</calcChain>
</file>

<file path=xl/sharedStrings.xml><?xml version="1.0" encoding="utf-8"?>
<sst xmlns="http://schemas.openxmlformats.org/spreadsheetml/2006/main" count="140" uniqueCount="124">
  <si>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</si>
  <si>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</si>
  <si>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</si>
  <si>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</si>
  <si>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</si>
  <si>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</si>
  <si>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</si>
  <si>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</si>
  <si>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</si>
  <si>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</si>
  <si>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</si>
  <si>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</si>
  <si>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</si>
  <si>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</si>
  <si>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</si>
  <si>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</si>
  <si>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</si>
  <si>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</si>
  <si>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</si>
  <si>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</si>
  <si>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</si>
  <si>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</si>
  <si>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</si>
  <si>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</si>
  <si>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</si>
  <si>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</si>
  <si>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</si>
  <si>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</si>
  <si>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Total</t>
  </si>
  <si>
    <t>nº de casos</t>
  </si>
  <si>
    <t>Mancomunidad Central De Zaragoza</t>
  </si>
  <si>
    <t>Dirección General de Asistencia Sanitaria</t>
  </si>
  <si>
    <t xml:space="preserve">Departamento de Sanidad </t>
  </si>
  <si>
    <t>SECTOR</t>
  </si>
  <si>
    <t>BARBASTRO</t>
  </si>
  <si>
    <t>Más de 75 años</t>
  </si>
  <si>
    <t>Ribera Alta Del Ebro</t>
  </si>
  <si>
    <t>Calatayud Urbana</t>
  </si>
  <si>
    <t xml:space="preserve">   LETALIDAD</t>
  </si>
  <si>
    <t>Provincia</t>
  </si>
  <si>
    <t xml:space="preserve">        MORTALIDAD/10.000 hab.</t>
  </si>
  <si>
    <t xml:space="preserve">Zaragoza </t>
  </si>
  <si>
    <t xml:space="preserve">Teruel </t>
  </si>
  <si>
    <t xml:space="preserve">Tarazona </t>
  </si>
  <si>
    <t>Casos en municipios con más de 10.000 habitantes</t>
  </si>
  <si>
    <t>más de 5 casos</t>
  </si>
  <si>
    <t>Torrero La Paz</t>
  </si>
  <si>
    <t>San Jose Norte</t>
  </si>
  <si>
    <t>Valdespartera-Montecanal</t>
  </si>
  <si>
    <t>Hernan Cortes</t>
  </si>
  <si>
    <t>Actur Norte</t>
  </si>
  <si>
    <t>Alcorisa</t>
  </si>
  <si>
    <t>Avenida Cataluña</t>
  </si>
  <si>
    <t>Delicias Norte</t>
  </si>
  <si>
    <t>Delicias Sur</t>
  </si>
  <si>
    <t>San Jose Centro</t>
  </si>
  <si>
    <t>Hoya De Huesca / Plana De Uesca</t>
  </si>
  <si>
    <t>Bajo Aragón</t>
  </si>
  <si>
    <t>Ribera Baja Del Ebro</t>
  </si>
  <si>
    <t>Zona de salud</t>
  </si>
  <si>
    <t>Sagasta-Ruiseñores</t>
  </si>
  <si>
    <t>Universitas</t>
  </si>
  <si>
    <t>Alagon</t>
  </si>
  <si>
    <t>San Jose Sur</t>
  </si>
  <si>
    <t>Arrabal</t>
  </si>
  <si>
    <t>Ejea De Los Caballeros</t>
  </si>
  <si>
    <t>Huesca Capital Nº 3 (Pirineos)</t>
  </si>
  <si>
    <t>Maria De Huerva</t>
  </si>
  <si>
    <t>Tarazona</t>
  </si>
  <si>
    <t>Venecia</t>
  </si>
  <si>
    <t>Comunidad De Calatayud</t>
  </si>
  <si>
    <t>Comarca</t>
  </si>
  <si>
    <t>Casetas</t>
  </si>
  <si>
    <t>Madre Vedruna-Miraflores</t>
  </si>
  <si>
    <t>Zaragoza</t>
  </si>
  <si>
    <t>Bombarda</t>
  </si>
  <si>
    <t>TERUEL</t>
  </si>
  <si>
    <t>CALATAYUD</t>
  </si>
  <si>
    <t>Actur Sur</t>
  </si>
  <si>
    <t>ALCAÑIZ</t>
  </si>
  <si>
    <t>Reboleria</t>
  </si>
  <si>
    <t>Romareda - Seminario</t>
  </si>
  <si>
    <t>Independencia</t>
  </si>
  <si>
    <t>Valdefierro</t>
  </si>
  <si>
    <t>La Litera / La Llitera</t>
  </si>
  <si>
    <t>Tarazona Y El Moncayo</t>
  </si>
  <si>
    <t xml:space="preserve">Huesca </t>
  </si>
  <si>
    <t xml:space="preserve">Calatayud </t>
  </si>
  <si>
    <t xml:space="preserve">Cuarte De Huerva </t>
  </si>
  <si>
    <t xml:space="preserve">Utebo </t>
  </si>
  <si>
    <t xml:space="preserve">(Periodo desde 15/02/2020) * Se ha producido una disminución en el número de fallecimientos por COVID-19 debido a que, tras la revisión de los casos, se observó que fallecieron después de infecciones resueltas o altas epidemiológicas. </t>
  </si>
  <si>
    <t xml:space="preserve">Fraga </t>
  </si>
  <si>
    <t xml:space="preserve">Monzón </t>
  </si>
  <si>
    <t xml:space="preserve">Barbastro </t>
  </si>
  <si>
    <t xml:space="preserve">Alcañiz </t>
  </si>
  <si>
    <t xml:space="preserve">Jaca </t>
  </si>
  <si>
    <t>Fernando El Catolico</t>
  </si>
  <si>
    <t xml:space="preserve">Caspe </t>
  </si>
  <si>
    <t>Huesca Capital Nº 2 (Santo Grial)</t>
  </si>
  <si>
    <t>Las Fuentes Norte</t>
  </si>
  <si>
    <t>Alcañiz</t>
  </si>
  <si>
    <t>Gallur</t>
  </si>
  <si>
    <t>Torre Ramona</t>
  </si>
  <si>
    <t>Utebo</t>
  </si>
  <si>
    <t>Cinco Villas</t>
  </si>
  <si>
    <t>Distribución por COMARCA: en 2 casos confirmados no ha sido posible identificar la comarca</t>
  </si>
  <si>
    <t>Distribución por edad y sexo: en 7 casos confirmados no ha sido posible identificar la edad o el sexo</t>
  </si>
  <si>
    <t>Distribución por PROVINCIA: en 0 casos confirmados no ha sido posible identificar la provincia</t>
  </si>
  <si>
    <t>Distribución por SINTOMATOLOGÍA: en 21 casos confirmados no ha sido posible identificar la sintomatología</t>
  </si>
  <si>
    <t>Distribución por SECTOR: en 6 casos confirmados no ha sido posible identificar el sector</t>
  </si>
  <si>
    <t>Calatayud Rural</t>
  </si>
  <si>
    <t>Huesca Capital Nº 1 (Perpetuo Socorro)</t>
  </si>
  <si>
    <t>Alfajarin</t>
  </si>
  <si>
    <t>Almozara</t>
  </si>
  <si>
    <t>Andorra</t>
  </si>
  <si>
    <t>Ayerbe</t>
  </si>
  <si>
    <t>Fraga</t>
  </si>
  <si>
    <t>Monzon Rural</t>
  </si>
  <si>
    <t>Sastago</t>
  </si>
  <si>
    <t>Teruel Ensanche</t>
  </si>
  <si>
    <t>Distribución por ZBS: en 6 casos confirmados no ha sido posible identificar la ZBS</t>
  </si>
  <si>
    <t>Andorra-Sierra De Arcos</t>
  </si>
  <si>
    <t>Bajo Cinca / Baix Cinca</t>
  </si>
  <si>
    <t>Comunidad De Teruel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</si>
</sst>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2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2" borderId="6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4" fontId="3" fillId="13" borderId="3" xfId="0" applyNumberFormat="1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Border="1" applyAlignment="1">
      <alignment horizontal="right" vertical="center" wrapText="1"/>
    </xf>
    <xf numFmtId="0" fontId="6" fillId="10" borderId="3" xfId="0" applyFont="1" applyFill="1" applyBorder="1"/>
    <xf numFmtId="10" fontId="7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horizontal="left" wrapText="1"/>
    </xf>
    <xf numFmtId="0" fontId="6" fillId="10" borderId="6" xfId="0" applyFont="1" applyFill="1" applyBorder="1"/>
    <xf numFmtId="0" fontId="6" fillId="15" borderId="23" xfId="0" applyFont="1" applyFill="1" applyBorder="1"/>
    <xf numFmtId="0" fontId="6" fillId="15" borderId="4" xfId="0" applyFont="1" applyFill="1" applyBorder="1"/>
    <xf numFmtId="0" fontId="1" fillId="6" borderId="1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5" fillId="5" borderId="23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4" xfId="0" applyNumberFormat="1" applyFont="1" applyFill="1" applyBorder="1" applyAlignment="1">
      <alignment horizontal="right"/>
    </xf>
    <xf numFmtId="0" fontId="1" fillId="11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9" fontId="6" fillId="15" borderId="24" xfId="0" applyNumberFormat="1" applyFont="1" applyFill="1" applyBorder="1"/>
    <xf numFmtId="0" fontId="3" fillId="11" borderId="11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10" fontId="6" fillId="10" borderId="13" xfId="0" applyNumberFormat="1" applyFont="1" applyFill="1" applyBorder="1" applyAlignment="1">
      <alignment horizontal="right"/>
    </xf>
    <xf numFmtId="10" fontId="0" fillId="0" borderId="3" xfId="1" applyNumberFormat="1" applyFont="1" applyBorder="1" applyAlignment="1">
      <alignment horizontal="right"/>
    </xf>
    <xf numFmtId="10" fontId="0" fillId="0" borderId="13" xfId="1" applyNumberFormat="1" applyFont="1" applyFill="1" applyBorder="1"/>
    <xf numFmtId="10" fontId="0" fillId="0" borderId="9" xfId="1" applyNumberFormat="1" applyFont="1" applyFill="1" applyBorder="1"/>
    <xf numFmtId="0" fontId="13" fillId="0" borderId="0" xfId="0" applyFont="1"/>
    <xf numFmtId="0" fontId="6" fillId="8" borderId="23" xfId="0" applyFont="1" applyFill="1" applyBorder="1"/>
    <xf numFmtId="9" fontId="6" fillId="8" borderId="13" xfId="0" applyNumberFormat="1" applyFont="1" applyFill="1" applyBorder="1"/>
    <xf numFmtId="10" fontId="13" fillId="0" borderId="0" xfId="0" applyNumberFormat="1" applyFont="1"/>
    <xf numFmtId="1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6" fillId="0" borderId="3" xfId="0" applyFont="1" applyFill="1" applyBorder="1"/>
    <xf numFmtId="10" fontId="0" fillId="8" borderId="4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 wrapText="1"/>
    </xf>
    <xf numFmtId="0" fontId="11" fillId="8" borderId="3" xfId="0" applyFont="1" applyFill="1" applyBorder="1" applyAlignment="1">
      <alignment horizontal="right" vertical="center" wrapText="1"/>
    </xf>
    <xf numFmtId="0" fontId="1" fillId="11" borderId="1" xfId="0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 wrapText="1"/>
    </xf>
    <xf numFmtId="0" fontId="3" fillId="21" borderId="31" xfId="0" applyFont="1" applyFill="1" applyBorder="1" applyAlignment="1">
      <alignment horizontal="right" vertical="center" wrapText="1"/>
    </xf>
    <xf numFmtId="9" fontId="3" fillId="11" borderId="32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28" xfId="1" applyNumberFormat="1" applyFont="1" applyBorder="1" applyAlignment="1">
      <alignment horizontal="right"/>
    </xf>
    <xf numFmtId="10" fontId="2" fillId="11" borderId="1" xfId="1" applyNumberFormat="1" applyFont="1" applyFill="1" applyBorder="1" applyAlignment="1">
      <alignment horizontal="right"/>
    </xf>
    <xf numFmtId="9" fontId="5" fillId="5" borderId="33" xfId="1" applyFont="1" applyFill="1" applyBorder="1" applyAlignment="1">
      <alignment vertical="center"/>
    </xf>
    <xf numFmtId="0" fontId="0" fillId="8" borderId="0" xfId="0" applyFill="1" applyBorder="1"/>
    <xf numFmtId="10" fontId="7" fillId="0" borderId="16" xfId="0" applyNumberFormat="1" applyFont="1" applyBorder="1" applyAlignment="1">
      <alignment horizontal="right" vertical="center" wrapText="1"/>
    </xf>
    <xf numFmtId="10" fontId="7" fillId="0" borderId="13" xfId="0" applyNumberFormat="1" applyFont="1" applyBorder="1" applyAlignment="1">
      <alignment horizontal="righ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0" fontId="11" fillId="4" borderId="4" xfId="0" applyFont="1" applyFill="1" applyBorder="1" applyAlignment="1">
      <alignment horizontal="right" vertical="center" wrapText="1"/>
    </xf>
    <xf numFmtId="10" fontId="0" fillId="4" borderId="4" xfId="0" applyNumberFormat="1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vertical="center" wrapText="1"/>
    </xf>
    <xf numFmtId="0" fontId="12" fillId="4" borderId="24" xfId="0" applyFont="1" applyFill="1" applyBorder="1" applyAlignment="1"/>
    <xf numFmtId="0" fontId="11" fillId="4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13" xfId="0" applyFont="1" applyFill="1" applyBorder="1" applyAlignment="1"/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/>
    <xf numFmtId="0" fontId="11" fillId="8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right" vertical="center" wrapText="1"/>
    </xf>
    <xf numFmtId="10" fontId="0" fillId="11" borderId="31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/>
    </xf>
    <xf numFmtId="1" fontId="5" fillId="5" borderId="8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15" borderId="3" xfId="0" applyFont="1" applyFill="1" applyBorder="1"/>
    <xf numFmtId="9" fontId="6" fillId="15" borderId="13" xfId="0" applyNumberFormat="1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10" fontId="1" fillId="4" borderId="14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0" fontId="5" fillId="5" borderId="13" xfId="1" applyNumberFormat="1" applyFont="1" applyFill="1" applyBorder="1" applyAlignment="1">
      <alignment horizontal="right" wrapText="1"/>
    </xf>
    <xf numFmtId="0" fontId="5" fillId="16" borderId="6" xfId="0" applyFont="1" applyFill="1" applyBorder="1" applyAlignment="1">
      <alignment wrapText="1"/>
    </xf>
    <xf numFmtId="1" fontId="5" fillId="16" borderId="3" xfId="0" applyNumberFormat="1" applyFont="1" applyFill="1" applyBorder="1" applyAlignment="1">
      <alignment wrapText="1"/>
    </xf>
    <xf numFmtId="10" fontId="5" fillId="16" borderId="13" xfId="1" applyNumberFormat="1" applyFont="1" applyFill="1" applyBorder="1" applyAlignment="1">
      <alignment horizontal="right" wrapText="1"/>
    </xf>
    <xf numFmtId="0" fontId="5" fillId="17" borderId="6" xfId="0" applyFont="1" applyFill="1" applyBorder="1" applyAlignment="1">
      <alignment wrapText="1"/>
    </xf>
    <xf numFmtId="1" fontId="5" fillId="17" borderId="3" xfId="0" applyNumberFormat="1" applyFont="1" applyFill="1" applyBorder="1" applyAlignment="1">
      <alignment wrapText="1"/>
    </xf>
    <xf numFmtId="10" fontId="5" fillId="17" borderId="13" xfId="1" applyNumberFormat="1" applyFont="1" applyFill="1" applyBorder="1" applyAlignment="1">
      <alignment horizontal="right" wrapText="1"/>
    </xf>
    <xf numFmtId="0" fontId="6" fillId="18" borderId="6" xfId="0" applyFont="1" applyFill="1" applyBorder="1" applyAlignment="1">
      <alignment wrapText="1"/>
    </xf>
    <xf numFmtId="1" fontId="3" fillId="18" borderId="3" xfId="0" applyNumberFormat="1" applyFont="1" applyFill="1" applyBorder="1" applyAlignment="1">
      <alignment wrapText="1"/>
    </xf>
    <xf numFmtId="10" fontId="6" fillId="18" borderId="13" xfId="1" applyNumberFormat="1" applyFont="1" applyFill="1" applyBorder="1" applyAlignment="1">
      <alignment horizontal="right" wrapText="1"/>
    </xf>
    <xf numFmtId="0" fontId="6" fillId="19" borderId="6" xfId="0" applyFont="1" applyFill="1" applyBorder="1" applyAlignment="1">
      <alignment wrapText="1"/>
    </xf>
    <xf numFmtId="1" fontId="3" fillId="19" borderId="3" xfId="0" applyNumberFormat="1" applyFont="1" applyFill="1" applyBorder="1" applyAlignment="1">
      <alignment wrapText="1"/>
    </xf>
    <xf numFmtId="10" fontId="6" fillId="19" borderId="13" xfId="1" applyNumberFormat="1" applyFont="1" applyFill="1" applyBorder="1" applyAlignment="1">
      <alignment horizontal="right" wrapText="1"/>
    </xf>
    <xf numFmtId="0" fontId="6" fillId="20" borderId="6" xfId="0" applyFont="1" applyFill="1" applyBorder="1" applyAlignment="1">
      <alignment wrapText="1"/>
    </xf>
    <xf numFmtId="1" fontId="3" fillId="20" borderId="3" xfId="0" applyNumberFormat="1" applyFont="1" applyFill="1" applyBorder="1" applyAlignment="1">
      <alignment wrapText="1"/>
    </xf>
    <xf numFmtId="10" fontId="6" fillId="20" borderId="13" xfId="1" applyNumberFormat="1" applyFont="1" applyFill="1" applyBorder="1" applyAlignment="1">
      <alignment horizontal="right" wrapText="1"/>
    </xf>
    <xf numFmtId="0" fontId="6" fillId="14" borderId="6" xfId="0" applyFont="1" applyFill="1" applyBorder="1" applyAlignment="1">
      <alignment wrapText="1"/>
    </xf>
    <xf numFmtId="1" fontId="3" fillId="14" borderId="3" xfId="0" applyNumberFormat="1" applyFont="1" applyFill="1" applyBorder="1" applyAlignment="1">
      <alignment wrapText="1"/>
    </xf>
    <xf numFmtId="10" fontId="6" fillId="14" borderId="13" xfId="1" applyNumberFormat="1" applyFont="1" applyFill="1" applyBorder="1" applyAlignment="1">
      <alignment horizontal="right" wrapText="1"/>
    </xf>
    <xf numFmtId="0" fontId="5" fillId="5" borderId="7" xfId="0" applyFont="1" applyFill="1" applyBorder="1" applyAlignment="1">
      <alignment wrapText="1"/>
    </xf>
    <xf numFmtId="1" fontId="5" fillId="5" borderId="8" xfId="0" applyNumberFormat="1" applyFont="1" applyFill="1" applyBorder="1" applyAlignment="1">
      <alignment wrapText="1"/>
    </xf>
    <xf numFmtId="9" fontId="5" fillId="5" borderId="9" xfId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6" fillId="9" borderId="13" xfId="0" applyNumberFormat="1" applyFont="1" applyFill="1" applyBorder="1" applyAlignment="1">
      <alignment horizontal="right"/>
    </xf>
    <xf numFmtId="0" fontId="12" fillId="8" borderId="13" xfId="0" applyFont="1" applyFill="1" applyBorder="1" applyAlignment="1"/>
    <xf numFmtId="0" fontId="8" fillId="12" borderId="22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C2B8"/>
      <color rgb="FFFF7C80"/>
      <color rgb="FFFF9797"/>
      <color rgb="FF9BC2E6"/>
      <color rgb="FFFEE2DA"/>
      <color rgb="FFBDD7EE"/>
      <color rgb="FFFF0000"/>
      <color rgb="FFFFEDB3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7"/>
  <sheetViews>
    <sheetView tabSelected="1" zoomScale="85" zoomScaleNormal="85" workbookViewId="0">
      <selection activeCell="B86" sqref="B86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63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9" customWidth="1"/>
    <col min="16" max="16" width="17.140625" customWidth="1"/>
    <col min="17" max="17" width="12.7109375" customWidth="1"/>
    <col min="18" max="18" width="30.85546875" customWidth="1"/>
  </cols>
  <sheetData>
    <row r="1" spans="2:16" ht="15" customHeight="1" thickBot="1" x14ac:dyDescent="0.3">
      <c r="B1" s="4" t="s">
        <v>106</v>
      </c>
      <c r="I1" s="150" t="s">
        <v>31</v>
      </c>
      <c r="J1" s="151"/>
      <c r="O1"/>
    </row>
    <row r="2" spans="2:16" ht="15" customHeight="1" x14ac:dyDescent="0.25">
      <c r="B2" s="15" t="s">
        <v>0</v>
      </c>
      <c r="C2" s="16" t="s">
        <v>1</v>
      </c>
      <c r="D2" s="16" t="s">
        <v>2</v>
      </c>
      <c r="E2" s="16" t="s">
        <v>3</v>
      </c>
      <c r="F2" s="16" t="s">
        <v>15</v>
      </c>
      <c r="G2" s="17" t="s">
        <v>16</v>
      </c>
      <c r="I2" s="148" t="s">
        <v>32</v>
      </c>
      <c r="J2" s="149"/>
      <c r="O2"/>
    </row>
    <row r="3" spans="2:16" ht="15" customHeight="1" x14ac:dyDescent="0.25">
      <c r="B3" s="14" t="s">
        <v>4</v>
      </c>
      <c r="C3" s="55">
        <v>0</v>
      </c>
      <c r="D3" s="55">
        <v>2</v>
      </c>
      <c r="E3" s="55">
        <v>2</v>
      </c>
      <c r="F3" s="60">
        <f>E3/E$12</f>
        <v>1.9801980198019802E-2</v>
      </c>
      <c r="G3" s="61">
        <f>F3</f>
        <v>1.9801980198019802E-2</v>
      </c>
      <c r="I3" s="18">
        <v>44282</v>
      </c>
      <c r="J3" s="10"/>
      <c r="M3" s="10"/>
      <c r="O3"/>
    </row>
    <row r="4" spans="2:16" ht="15" customHeight="1" x14ac:dyDescent="0.25">
      <c r="B4" s="14" t="s">
        <v>5</v>
      </c>
      <c r="C4" s="56">
        <v>3</v>
      </c>
      <c r="D4" s="56">
        <v>4</v>
      </c>
      <c r="E4" s="56">
        <v>7</v>
      </c>
      <c r="F4" s="60">
        <f t="shared" ref="F4:F12" si="0">E4/E$12</f>
        <v>6.9306930693069313E-2</v>
      </c>
      <c r="G4" s="61">
        <f>G3+F4</f>
        <v>8.9108910891089119E-2</v>
      </c>
      <c r="H4" s="66">
        <f>SUM(F3:F4)</f>
        <v>8.9108910891089119E-2</v>
      </c>
      <c r="I4" s="5"/>
      <c r="M4" s="10"/>
      <c r="O4"/>
    </row>
    <row r="5" spans="2:16" ht="15" customHeight="1" x14ac:dyDescent="0.25">
      <c r="B5" s="14" t="s">
        <v>6</v>
      </c>
      <c r="C5" s="56">
        <v>5</v>
      </c>
      <c r="D5" s="56">
        <v>9</v>
      </c>
      <c r="E5" s="56">
        <v>14</v>
      </c>
      <c r="F5" s="60">
        <f t="shared" si="0"/>
        <v>0.13861386138613863</v>
      </c>
      <c r="G5" s="61">
        <f>G4+F5</f>
        <v>0.22772277227722776</v>
      </c>
      <c r="H5" s="67">
        <f>SUM(F3:F6)</f>
        <v>0.3267326732673268</v>
      </c>
      <c r="M5" s="8"/>
      <c r="O5"/>
    </row>
    <row r="6" spans="2:16" ht="15" customHeight="1" thickBot="1" x14ac:dyDescent="0.3">
      <c r="B6" s="14" t="s">
        <v>7</v>
      </c>
      <c r="C6" s="56">
        <v>3</v>
      </c>
      <c r="D6" s="56">
        <v>7</v>
      </c>
      <c r="E6" s="56">
        <v>10</v>
      </c>
      <c r="F6" s="60">
        <f t="shared" si="0"/>
        <v>9.9009900990099015E-2</v>
      </c>
      <c r="G6" s="61">
        <f t="shared" ref="G6:G11" si="1">G5+F6</f>
        <v>0.3267326732673268</v>
      </c>
      <c r="H6" s="67">
        <f>SUM(F3:F7)</f>
        <v>0.50495049504950495</v>
      </c>
      <c r="I6" s="5" t="s">
        <v>109</v>
      </c>
      <c r="J6" s="12"/>
      <c r="K6" s="12"/>
      <c r="M6" s="7"/>
      <c r="N6" s="8"/>
      <c r="O6" s="8"/>
    </row>
    <row r="7" spans="2:16" ht="15" customHeight="1" x14ac:dyDescent="0.25">
      <c r="B7" s="14" t="s">
        <v>8</v>
      </c>
      <c r="C7" s="56">
        <v>13</v>
      </c>
      <c r="D7" s="56">
        <v>5</v>
      </c>
      <c r="E7" s="56">
        <v>18</v>
      </c>
      <c r="F7" s="60">
        <f t="shared" si="0"/>
        <v>0.17821782178217821</v>
      </c>
      <c r="G7" s="61">
        <f t="shared" si="1"/>
        <v>0.50495049504950495</v>
      </c>
      <c r="H7" s="67">
        <f>SUM(F10:F11)</f>
        <v>0.17821782178217821</v>
      </c>
      <c r="I7" s="117" t="s">
        <v>33</v>
      </c>
      <c r="J7" s="118" t="s">
        <v>21</v>
      </c>
      <c r="K7" s="119" t="s">
        <v>22</v>
      </c>
      <c r="M7" s="7"/>
      <c r="N7" s="12"/>
      <c r="O7" s="8"/>
    </row>
    <row r="8" spans="2:16" ht="15" customHeight="1" x14ac:dyDescent="0.25">
      <c r="B8" s="14" t="s">
        <v>9</v>
      </c>
      <c r="C8" s="56">
        <v>9</v>
      </c>
      <c r="D8" s="56">
        <v>10</v>
      </c>
      <c r="E8" s="56">
        <v>19</v>
      </c>
      <c r="F8" s="60">
        <f t="shared" si="0"/>
        <v>0.18811881188118812</v>
      </c>
      <c r="G8" s="61">
        <f t="shared" si="1"/>
        <v>0.69306930693069302</v>
      </c>
      <c r="H8" s="68"/>
      <c r="I8" s="120" t="s">
        <v>26</v>
      </c>
      <c r="J8" s="121">
        <v>47</v>
      </c>
      <c r="K8" s="122">
        <f t="shared" ref="K8:K16" si="2">J8/C$20</f>
        <v>0.43518518518518517</v>
      </c>
      <c r="M8" s="7"/>
      <c r="N8" s="112"/>
      <c r="O8" s="12"/>
    </row>
    <row r="9" spans="2:16" ht="15" customHeight="1" x14ac:dyDescent="0.25">
      <c r="B9" s="14" t="s">
        <v>10</v>
      </c>
      <c r="C9" s="56">
        <v>9</v>
      </c>
      <c r="D9" s="56">
        <v>4</v>
      </c>
      <c r="E9" s="56">
        <v>13</v>
      </c>
      <c r="F9" s="60">
        <f t="shared" si="0"/>
        <v>0.12871287128712872</v>
      </c>
      <c r="G9" s="61">
        <f t="shared" si="1"/>
        <v>0.82178217821782173</v>
      </c>
      <c r="I9" s="123" t="s">
        <v>19</v>
      </c>
      <c r="J9" s="124">
        <v>29</v>
      </c>
      <c r="K9" s="125">
        <f t="shared" si="2"/>
        <v>0.26851851851851855</v>
      </c>
      <c r="M9" s="7"/>
      <c r="N9" s="112"/>
      <c r="O9" s="8"/>
    </row>
    <row r="10" spans="2:16" ht="15" customHeight="1" x14ac:dyDescent="0.25">
      <c r="B10" s="14" t="s">
        <v>11</v>
      </c>
      <c r="C10" s="56">
        <v>3</v>
      </c>
      <c r="D10" s="56">
        <v>3</v>
      </c>
      <c r="E10" s="56">
        <v>6</v>
      </c>
      <c r="F10" s="60">
        <f t="shared" si="0"/>
        <v>5.9405940594059403E-2</v>
      </c>
      <c r="G10" s="61">
        <f t="shared" si="1"/>
        <v>0.88118811881188108</v>
      </c>
      <c r="I10" s="126" t="s">
        <v>18</v>
      </c>
      <c r="J10" s="127">
        <v>8</v>
      </c>
      <c r="K10" s="128">
        <f t="shared" si="2"/>
        <v>7.407407407407407E-2</v>
      </c>
      <c r="M10" s="7"/>
      <c r="N10" s="112"/>
      <c r="O10" s="8"/>
    </row>
    <row r="11" spans="2:16" ht="15" customHeight="1" thickBot="1" x14ac:dyDescent="0.3">
      <c r="B11" s="48" t="s">
        <v>35</v>
      </c>
      <c r="C11" s="57">
        <v>5</v>
      </c>
      <c r="D11" s="57">
        <v>7</v>
      </c>
      <c r="E11" s="57">
        <v>12</v>
      </c>
      <c r="F11" s="86">
        <f t="shared" si="0"/>
        <v>0.11881188118811881</v>
      </c>
      <c r="G11" s="62">
        <f t="shared" si="1"/>
        <v>0.99999999999999989</v>
      </c>
      <c r="H11" s="66"/>
      <c r="I11" s="129" t="s">
        <v>12</v>
      </c>
      <c r="J11" s="130">
        <v>7</v>
      </c>
      <c r="K11" s="131">
        <f t="shared" si="2"/>
        <v>6.4814814814814811E-2</v>
      </c>
      <c r="M11" s="7"/>
      <c r="N11" s="113"/>
      <c r="O11"/>
    </row>
    <row r="12" spans="2:16" ht="15" customHeight="1" thickBot="1" x14ac:dyDescent="0.3">
      <c r="B12" s="24" t="s">
        <v>28</v>
      </c>
      <c r="C12" s="24">
        <v>50</v>
      </c>
      <c r="D12" s="24">
        <v>51</v>
      </c>
      <c r="E12" s="85">
        <v>101</v>
      </c>
      <c r="F12" s="87">
        <f t="shared" si="0"/>
        <v>1</v>
      </c>
      <c r="I12" s="132" t="s">
        <v>77</v>
      </c>
      <c r="J12" s="133">
        <v>5</v>
      </c>
      <c r="K12" s="134">
        <f t="shared" si="2"/>
        <v>4.6296296296296294E-2</v>
      </c>
      <c r="N12" s="114"/>
      <c r="O12" s="8"/>
      <c r="P12" s="8"/>
    </row>
    <row r="13" spans="2:16" ht="15" customHeight="1" x14ac:dyDescent="0.25">
      <c r="B13" s="1"/>
      <c r="D13" s="6"/>
      <c r="E13" s="2"/>
      <c r="G13" s="6"/>
      <c r="I13" s="135" t="s">
        <v>79</v>
      </c>
      <c r="J13" s="136">
        <v>3</v>
      </c>
      <c r="K13" s="137">
        <f t="shared" si="2"/>
        <v>2.7777777777777776E-2</v>
      </c>
      <c r="N13" s="114"/>
      <c r="O13" s="8"/>
      <c r="P13" s="8"/>
    </row>
    <row r="14" spans="2:16" ht="15" customHeight="1" thickBot="1" x14ac:dyDescent="0.3">
      <c r="B14" s="5" t="s">
        <v>107</v>
      </c>
      <c r="E14" s="2"/>
      <c r="F14" s="6"/>
      <c r="G14" s="25"/>
      <c r="I14" s="135" t="s">
        <v>34</v>
      </c>
      <c r="J14" s="136">
        <v>2</v>
      </c>
      <c r="K14" s="137">
        <f t="shared" si="2"/>
        <v>1.8518518518518517E-2</v>
      </c>
      <c r="N14" s="114"/>
      <c r="O14"/>
    </row>
    <row r="15" spans="2:16" ht="15" customHeight="1" thickBot="1" x14ac:dyDescent="0.3">
      <c r="B15" s="50" t="s">
        <v>39</v>
      </c>
      <c r="C15" s="51" t="s">
        <v>29</v>
      </c>
      <c r="D15" s="52" t="s">
        <v>22</v>
      </c>
      <c r="E15" s="3"/>
      <c r="F15" s="6"/>
      <c r="I15" s="135" t="s">
        <v>76</v>
      </c>
      <c r="J15" s="136">
        <v>1</v>
      </c>
      <c r="K15" s="137">
        <f t="shared" si="2"/>
        <v>9.2592592592592587E-3</v>
      </c>
      <c r="N15" s="10"/>
    </row>
    <row r="16" spans="2:16" ht="15" customHeight="1" thickBot="1" x14ac:dyDescent="0.3">
      <c r="B16" s="80" t="s">
        <v>74</v>
      </c>
      <c r="C16" s="81">
        <v>96</v>
      </c>
      <c r="D16" s="90">
        <f>C16/C$20</f>
        <v>0.88888888888888884</v>
      </c>
      <c r="F16" s="156" t="s">
        <v>38</v>
      </c>
      <c r="G16" s="157"/>
      <c r="I16" s="138" t="s">
        <v>27</v>
      </c>
      <c r="J16" s="139">
        <v>6</v>
      </c>
      <c r="K16" s="140">
        <f t="shared" si="2"/>
        <v>5.5555555555555552E-2</v>
      </c>
      <c r="N16" s="7"/>
      <c r="O16" s="114"/>
      <c r="P16" s="8"/>
    </row>
    <row r="17" spans="2:16" ht="15" customHeight="1" thickBot="1" x14ac:dyDescent="0.3">
      <c r="B17" s="82" t="s">
        <v>23</v>
      </c>
      <c r="C17" s="70">
        <v>8</v>
      </c>
      <c r="D17" s="91">
        <f t="shared" ref="D17:D19" si="3">C17/C$20</f>
        <v>7.407407407407407E-2</v>
      </c>
      <c r="F17" s="154">
        <v>0.03</v>
      </c>
      <c r="G17" s="155"/>
      <c r="I17" s="141" t="s">
        <v>20</v>
      </c>
      <c r="J17" s="142">
        <f>SUM(J8:J16)</f>
        <v>108</v>
      </c>
      <c r="K17" s="143"/>
      <c r="N17" s="7"/>
      <c r="O17" s="10"/>
    </row>
    <row r="18" spans="2:16" ht="15.6" customHeight="1" thickBot="1" x14ac:dyDescent="0.3">
      <c r="B18" s="82" t="s">
        <v>24</v>
      </c>
      <c r="C18" s="70">
        <v>4</v>
      </c>
      <c r="D18" s="91">
        <f t="shared" si="3"/>
        <v>3.7037037037037035E-2</v>
      </c>
      <c r="F18" s="156" t="s">
        <v>40</v>
      </c>
      <c r="G18" s="157"/>
      <c r="N18" s="7"/>
      <c r="O18" s="114"/>
      <c r="P18" s="8"/>
    </row>
    <row r="19" spans="2:16" ht="16.350000000000001" customHeight="1" thickBot="1" x14ac:dyDescent="0.3">
      <c r="B19" s="83" t="s">
        <v>27</v>
      </c>
      <c r="C19" s="84">
        <v>0</v>
      </c>
      <c r="D19" s="92">
        <f t="shared" si="3"/>
        <v>0</v>
      </c>
      <c r="F19" s="152">
        <v>25.3</v>
      </c>
      <c r="G19" s="153"/>
      <c r="N19" s="26"/>
      <c r="O19" s="114"/>
      <c r="P19" s="8"/>
    </row>
    <row r="20" spans="2:16" ht="18.75" thickBot="1" x14ac:dyDescent="0.3">
      <c r="B20" s="77" t="s">
        <v>20</v>
      </c>
      <c r="C20" s="78">
        <f>SUM(C16:C19)</f>
        <v>108</v>
      </c>
      <c r="D20" s="79">
        <f>C20/C$20</f>
        <v>1</v>
      </c>
      <c r="F20" s="13" t="s">
        <v>90</v>
      </c>
      <c r="N20" s="7"/>
      <c r="O20" s="10"/>
    </row>
    <row r="21" spans="2:16" ht="15.6" customHeight="1" x14ac:dyDescent="0.25">
      <c r="C21" s="19"/>
      <c r="O21" s="10"/>
    </row>
    <row r="22" spans="2:16" ht="15.6" customHeight="1" thickBot="1" x14ac:dyDescent="0.3">
      <c r="B22" s="5" t="s">
        <v>108</v>
      </c>
      <c r="I22" s="31" t="s">
        <v>44</v>
      </c>
      <c r="J22" s="32"/>
      <c r="K22" s="32"/>
      <c r="N22" s="10"/>
    </row>
    <row r="23" spans="2:16" ht="15.75" thickBot="1" x14ac:dyDescent="0.3">
      <c r="B23" s="27" t="s">
        <v>14</v>
      </c>
      <c r="C23" s="54">
        <v>15</v>
      </c>
      <c r="D23" s="29">
        <f>C23/(C23+C24)</f>
        <v>0.17241379310344829</v>
      </c>
      <c r="I23" s="39" t="s">
        <v>25</v>
      </c>
      <c r="J23" s="40" t="s">
        <v>21</v>
      </c>
      <c r="K23" s="41" t="s">
        <v>22</v>
      </c>
      <c r="N23" s="10"/>
    </row>
    <row r="24" spans="2:16" ht="15.75" thickBot="1" x14ac:dyDescent="0.3">
      <c r="B24" s="28" t="s">
        <v>13</v>
      </c>
      <c r="C24" s="54">
        <v>72</v>
      </c>
      <c r="D24" s="30">
        <f>C24/(C23+C24)</f>
        <v>0.82758620689655171</v>
      </c>
      <c r="I24" s="37" t="s">
        <v>41</v>
      </c>
      <c r="J24" s="38">
        <v>59</v>
      </c>
      <c r="K24" s="49">
        <f t="shared" ref="K24:K37" si="4">J24/C$20</f>
        <v>0.54629629629629628</v>
      </c>
      <c r="N24" s="10"/>
    </row>
    <row r="25" spans="2:16" x14ac:dyDescent="0.25">
      <c r="C25" s="23"/>
      <c r="I25" s="37" t="s">
        <v>65</v>
      </c>
      <c r="J25" s="38">
        <v>5</v>
      </c>
      <c r="K25" s="49">
        <f t="shared" si="4"/>
        <v>4.6296296296296294E-2</v>
      </c>
      <c r="N25" s="10"/>
    </row>
    <row r="26" spans="2:16" ht="15.75" thickBot="1" x14ac:dyDescent="0.3">
      <c r="B26" s="5" t="s">
        <v>120</v>
      </c>
      <c r="I26" s="37" t="s">
        <v>86</v>
      </c>
      <c r="J26" s="38">
        <v>3</v>
      </c>
      <c r="K26" s="49">
        <f t="shared" si="4"/>
        <v>2.7777777777777776E-2</v>
      </c>
      <c r="N26" s="10"/>
    </row>
    <row r="27" spans="2:16" ht="15.75" thickBot="1" x14ac:dyDescent="0.3">
      <c r="B27" s="75" t="s">
        <v>59</v>
      </c>
      <c r="C27" s="75" t="s">
        <v>29</v>
      </c>
      <c r="D27" s="75" t="s">
        <v>22</v>
      </c>
      <c r="E27" s="75" t="s">
        <v>17</v>
      </c>
      <c r="I27" s="37" t="s">
        <v>43</v>
      </c>
      <c r="J27" s="38">
        <v>2</v>
      </c>
      <c r="K27" s="49">
        <f t="shared" si="4"/>
        <v>1.8518518518518517E-2</v>
      </c>
    </row>
    <row r="28" spans="2:16" ht="18" x14ac:dyDescent="0.25">
      <c r="B28" s="96" t="s">
        <v>48</v>
      </c>
      <c r="C28" s="94">
        <v>9</v>
      </c>
      <c r="D28" s="95">
        <f>C28/C$20</f>
        <v>8.3333333333333329E-2</v>
      </c>
      <c r="E28" s="97">
        <v>1</v>
      </c>
      <c r="F28" s="76" t="s">
        <v>45</v>
      </c>
      <c r="I28" s="37" t="s">
        <v>94</v>
      </c>
      <c r="J28" s="38">
        <v>1</v>
      </c>
      <c r="K28" s="49">
        <f t="shared" si="4"/>
        <v>9.2592592592592587E-3</v>
      </c>
      <c r="P28" s="8"/>
    </row>
    <row r="29" spans="2:16" ht="18" x14ac:dyDescent="0.25">
      <c r="B29" s="98" t="s">
        <v>61</v>
      </c>
      <c r="C29" s="73">
        <v>8</v>
      </c>
      <c r="D29" s="95">
        <f t="shared" ref="D29:D73" si="5">C29/C$20</f>
        <v>7.407407407407407E-2</v>
      </c>
      <c r="E29" s="97">
        <v>2</v>
      </c>
      <c r="F29" s="7"/>
      <c r="I29" s="37" t="s">
        <v>87</v>
      </c>
      <c r="J29" s="38">
        <v>1</v>
      </c>
      <c r="K29" s="49">
        <f t="shared" si="4"/>
        <v>9.2592592592592587E-3</v>
      </c>
      <c r="P29" s="8"/>
    </row>
    <row r="30" spans="2:16" ht="15.6" customHeight="1" x14ac:dyDescent="0.25">
      <c r="B30" s="104" t="s">
        <v>80</v>
      </c>
      <c r="C30" s="74">
        <v>5</v>
      </c>
      <c r="D30" s="72">
        <f t="shared" si="5"/>
        <v>4.6296296296296294E-2</v>
      </c>
      <c r="E30" s="147">
        <v>3</v>
      </c>
      <c r="F30" s="22"/>
      <c r="I30" s="37" t="s">
        <v>42</v>
      </c>
      <c r="J30" s="38">
        <v>1</v>
      </c>
      <c r="K30" s="49">
        <f t="shared" si="4"/>
        <v>9.2592592592592587E-3</v>
      </c>
      <c r="O30"/>
      <c r="P30" s="8"/>
    </row>
    <row r="31" spans="2:16" ht="15.6" customHeight="1" x14ac:dyDescent="0.25">
      <c r="B31" s="104" t="s">
        <v>65</v>
      </c>
      <c r="C31" s="74">
        <v>4</v>
      </c>
      <c r="D31" s="72">
        <f t="shared" si="5"/>
        <v>3.7037037037037035E-2</v>
      </c>
      <c r="E31" s="147">
        <v>4</v>
      </c>
      <c r="F31" s="22"/>
      <c r="I31" s="37" t="s">
        <v>89</v>
      </c>
      <c r="J31" s="38">
        <v>1</v>
      </c>
      <c r="K31" s="49">
        <f t="shared" si="4"/>
        <v>9.2592592592592587E-3</v>
      </c>
      <c r="M31" s="8"/>
      <c r="O31" s="8"/>
      <c r="P31" s="8"/>
    </row>
    <row r="32" spans="2:16" ht="15.6" customHeight="1" x14ac:dyDescent="0.25">
      <c r="B32" s="104" t="s">
        <v>81</v>
      </c>
      <c r="C32" s="74">
        <v>4</v>
      </c>
      <c r="D32" s="72">
        <f t="shared" si="5"/>
        <v>3.7037037037037035E-2</v>
      </c>
      <c r="E32" s="147">
        <v>5</v>
      </c>
      <c r="F32" s="7"/>
      <c r="I32" s="37" t="s">
        <v>93</v>
      </c>
      <c r="J32" s="115">
        <v>0</v>
      </c>
      <c r="K32" s="116">
        <f t="shared" si="4"/>
        <v>0</v>
      </c>
      <c r="P32" s="8"/>
    </row>
    <row r="33" spans="1:16" ht="16.350000000000001" customHeight="1" x14ac:dyDescent="0.25">
      <c r="B33" s="99" t="s">
        <v>60</v>
      </c>
      <c r="C33" s="69">
        <v>4</v>
      </c>
      <c r="D33" s="72">
        <f t="shared" si="5"/>
        <v>3.7037037037037035E-2</v>
      </c>
      <c r="E33" s="100">
        <v>6</v>
      </c>
      <c r="F33" s="22"/>
      <c r="G33" s="11"/>
      <c r="I33" s="64" t="s">
        <v>92</v>
      </c>
      <c r="J33" s="71">
        <v>0</v>
      </c>
      <c r="K33" s="65">
        <f t="shared" si="4"/>
        <v>0</v>
      </c>
      <c r="P33" s="8"/>
    </row>
    <row r="34" spans="1:16" ht="15.6" customHeight="1" x14ac:dyDescent="0.25">
      <c r="A34" s="7"/>
      <c r="B34" s="99" t="s">
        <v>47</v>
      </c>
      <c r="C34" s="69">
        <v>4</v>
      </c>
      <c r="D34" s="72">
        <f t="shared" si="5"/>
        <v>3.7037037037037035E-2</v>
      </c>
      <c r="E34" s="100">
        <v>7</v>
      </c>
      <c r="F34" s="7"/>
      <c r="G34" s="11"/>
      <c r="I34" s="64" t="s">
        <v>88</v>
      </c>
      <c r="J34" s="71">
        <v>0</v>
      </c>
      <c r="K34" s="65">
        <f t="shared" si="4"/>
        <v>0</v>
      </c>
      <c r="O34" s="8"/>
      <c r="P34" s="8"/>
    </row>
    <row r="35" spans="1:16" ht="15.95" customHeight="1" x14ac:dyDescent="0.25">
      <c r="A35" s="7"/>
      <c r="B35" s="99" t="s">
        <v>46</v>
      </c>
      <c r="C35" s="69">
        <v>4</v>
      </c>
      <c r="D35" s="72">
        <f t="shared" si="5"/>
        <v>3.7037037037037035E-2</v>
      </c>
      <c r="E35" s="100">
        <v>8</v>
      </c>
      <c r="F35" s="25"/>
      <c r="G35" s="11"/>
      <c r="I35" s="64" t="s">
        <v>91</v>
      </c>
      <c r="J35" s="71">
        <v>0</v>
      </c>
      <c r="K35" s="65">
        <f t="shared" si="4"/>
        <v>0</v>
      </c>
      <c r="N35" s="7"/>
      <c r="O35" s="8"/>
    </row>
    <row r="36" spans="1:16" ht="15.6" customHeight="1" x14ac:dyDescent="0.25">
      <c r="B36" s="99" t="s">
        <v>37</v>
      </c>
      <c r="C36" s="69">
        <v>3</v>
      </c>
      <c r="D36" s="72">
        <f t="shared" si="5"/>
        <v>2.7777777777777776E-2</v>
      </c>
      <c r="E36" s="100">
        <v>9</v>
      </c>
      <c r="F36" s="7"/>
      <c r="G36" s="11"/>
      <c r="I36" s="64" t="s">
        <v>95</v>
      </c>
      <c r="J36" s="71">
        <v>0</v>
      </c>
      <c r="K36" s="65">
        <f t="shared" si="4"/>
        <v>0</v>
      </c>
      <c r="P36" s="8"/>
    </row>
    <row r="37" spans="1:16" ht="16.149999999999999" customHeight="1" x14ac:dyDescent="0.25">
      <c r="B37" s="99" t="s">
        <v>99</v>
      </c>
      <c r="C37" s="69">
        <v>3</v>
      </c>
      <c r="D37" s="72">
        <f t="shared" si="5"/>
        <v>2.7777777777777776E-2</v>
      </c>
      <c r="E37" s="100">
        <v>10</v>
      </c>
      <c r="F37" s="22"/>
      <c r="G37" s="12"/>
      <c r="I37" s="64" t="s">
        <v>97</v>
      </c>
      <c r="J37" s="71">
        <v>0</v>
      </c>
      <c r="K37" s="65">
        <f t="shared" si="4"/>
        <v>0</v>
      </c>
      <c r="M37" s="7"/>
      <c r="P37" s="8"/>
    </row>
    <row r="38" spans="1:16" ht="18" customHeight="1" thickBot="1" x14ac:dyDescent="0.3">
      <c r="B38" s="99" t="s">
        <v>67</v>
      </c>
      <c r="C38" s="69">
        <v>3</v>
      </c>
      <c r="D38" s="72">
        <f t="shared" si="5"/>
        <v>2.7777777777777776E-2</v>
      </c>
      <c r="E38" s="100">
        <v>11</v>
      </c>
      <c r="F38" s="7"/>
      <c r="G38" s="12"/>
      <c r="I38" s="33" t="s">
        <v>20</v>
      </c>
      <c r="J38" s="34">
        <f>SUM(J24:J37)</f>
        <v>73</v>
      </c>
      <c r="K38" s="35"/>
      <c r="P38" s="8"/>
    </row>
    <row r="39" spans="1:16" ht="16.149999999999999" customHeight="1" x14ac:dyDescent="0.25">
      <c r="B39" s="101" t="s">
        <v>102</v>
      </c>
      <c r="C39" s="58">
        <v>3</v>
      </c>
      <c r="D39" s="72">
        <f t="shared" si="5"/>
        <v>2.7777777777777776E-2</v>
      </c>
      <c r="E39" s="100">
        <v>12</v>
      </c>
      <c r="F39" s="7"/>
      <c r="G39" s="12"/>
      <c r="O39"/>
    </row>
    <row r="40" spans="1:16" ht="16.149999999999999" customHeight="1" thickBot="1" x14ac:dyDescent="0.3">
      <c r="B40" s="101" t="s">
        <v>83</v>
      </c>
      <c r="C40" s="58">
        <v>3</v>
      </c>
      <c r="D40" s="72">
        <f t="shared" si="5"/>
        <v>2.7777777777777776E-2</v>
      </c>
      <c r="E40" s="100">
        <v>13</v>
      </c>
      <c r="F40" s="7"/>
      <c r="G40" s="12"/>
      <c r="I40" s="5" t="s">
        <v>105</v>
      </c>
      <c r="O40"/>
    </row>
    <row r="41" spans="1:16" ht="16.149999999999999" customHeight="1" thickBot="1" x14ac:dyDescent="0.3">
      <c r="B41" s="101" t="s">
        <v>50</v>
      </c>
      <c r="C41" s="58">
        <v>2</v>
      </c>
      <c r="D41" s="72">
        <f t="shared" si="5"/>
        <v>1.8518518518518517E-2</v>
      </c>
      <c r="E41" s="100">
        <v>14</v>
      </c>
      <c r="F41" s="7"/>
      <c r="G41" s="12"/>
      <c r="I41" s="45" t="s">
        <v>71</v>
      </c>
      <c r="J41" s="46" t="s">
        <v>29</v>
      </c>
      <c r="K41" s="47" t="s">
        <v>22</v>
      </c>
      <c r="O41"/>
    </row>
    <row r="42" spans="1:16" ht="16.149999999999999" customHeight="1" x14ac:dyDescent="0.25">
      <c r="B42" s="102" t="s">
        <v>78</v>
      </c>
      <c r="C42" s="58">
        <v>2</v>
      </c>
      <c r="D42" s="72">
        <f t="shared" si="5"/>
        <v>1.8518518518518517E-2</v>
      </c>
      <c r="E42" s="100">
        <v>15</v>
      </c>
      <c r="F42" s="7"/>
      <c r="G42" s="12"/>
      <c r="I42" s="42" t="s">
        <v>30</v>
      </c>
      <c r="J42" s="43">
        <v>76</v>
      </c>
      <c r="K42" s="44">
        <f t="shared" ref="K42:K54" si="6">J42/C$20</f>
        <v>0.70370370370370372</v>
      </c>
    </row>
    <row r="43" spans="1:16" ht="18" x14ac:dyDescent="0.25">
      <c r="B43" s="101" t="s">
        <v>64</v>
      </c>
      <c r="C43" s="58">
        <v>2</v>
      </c>
      <c r="D43" s="72">
        <f t="shared" si="5"/>
        <v>1.8518518518518517E-2</v>
      </c>
      <c r="E43" s="100">
        <v>16</v>
      </c>
      <c r="F43" s="7"/>
      <c r="G43" s="12"/>
      <c r="I43" s="144" t="s">
        <v>56</v>
      </c>
      <c r="J43" s="145">
        <v>7</v>
      </c>
      <c r="K43" s="146">
        <f t="shared" si="6"/>
        <v>6.4814814814814811E-2</v>
      </c>
    </row>
    <row r="44" spans="1:16" ht="16.149999999999999" customHeight="1" x14ac:dyDescent="0.25">
      <c r="B44" s="101" t="s">
        <v>75</v>
      </c>
      <c r="C44" s="58">
        <v>2</v>
      </c>
      <c r="D44" s="72">
        <f t="shared" si="5"/>
        <v>1.8518518518518517E-2</v>
      </c>
      <c r="E44" s="100">
        <v>17</v>
      </c>
      <c r="F44" s="7"/>
      <c r="G44" s="12"/>
      <c r="I44" s="144" t="s">
        <v>104</v>
      </c>
      <c r="J44" s="145">
        <v>5</v>
      </c>
      <c r="K44" s="146">
        <f t="shared" si="6"/>
        <v>4.6296296296296294E-2</v>
      </c>
      <c r="O44"/>
    </row>
    <row r="45" spans="1:16" ht="16.149999999999999" customHeight="1" x14ac:dyDescent="0.25">
      <c r="B45" s="101" t="s">
        <v>110</v>
      </c>
      <c r="C45" s="58">
        <v>2</v>
      </c>
      <c r="D45" s="72">
        <f t="shared" si="5"/>
        <v>1.8518518518518517E-2</v>
      </c>
      <c r="E45" s="100">
        <v>18</v>
      </c>
      <c r="F45" s="7"/>
      <c r="G45" s="12"/>
      <c r="I45" s="144" t="s">
        <v>70</v>
      </c>
      <c r="J45" s="145">
        <v>5</v>
      </c>
      <c r="K45" s="146">
        <f t="shared" si="6"/>
        <v>4.6296296296296294E-2</v>
      </c>
    </row>
    <row r="46" spans="1:16" ht="16.149999999999999" customHeight="1" x14ac:dyDescent="0.25">
      <c r="B46" s="101" t="s">
        <v>101</v>
      </c>
      <c r="C46" s="58">
        <v>2</v>
      </c>
      <c r="D46" s="72">
        <f t="shared" si="5"/>
        <v>1.8518518518518517E-2</v>
      </c>
      <c r="E46" s="100">
        <v>19</v>
      </c>
      <c r="F46" s="7"/>
      <c r="G46" s="12"/>
      <c r="I46" s="36" t="s">
        <v>36</v>
      </c>
      <c r="J46" s="21">
        <v>4</v>
      </c>
      <c r="K46" s="59">
        <f t="shared" si="6"/>
        <v>3.7037037037037035E-2</v>
      </c>
      <c r="O46"/>
    </row>
    <row r="47" spans="1:16" ht="18" x14ac:dyDescent="0.25">
      <c r="B47" s="101" t="s">
        <v>111</v>
      </c>
      <c r="C47" s="58">
        <v>2</v>
      </c>
      <c r="D47" s="72">
        <f t="shared" si="5"/>
        <v>1.8518518518518517E-2</v>
      </c>
      <c r="E47" s="100">
        <v>20</v>
      </c>
      <c r="F47" s="7"/>
      <c r="G47" s="8"/>
      <c r="I47" s="36" t="s">
        <v>57</v>
      </c>
      <c r="J47" s="21">
        <v>2</v>
      </c>
      <c r="K47" s="59">
        <f t="shared" si="6"/>
        <v>1.8518518518518517E-2</v>
      </c>
      <c r="M47" s="8"/>
      <c r="O47"/>
    </row>
    <row r="48" spans="1:16" ht="16.149999999999999" customHeight="1" x14ac:dyDescent="0.25">
      <c r="B48" s="101" t="s">
        <v>98</v>
      </c>
      <c r="C48" s="58">
        <v>2</v>
      </c>
      <c r="D48" s="72">
        <f t="shared" si="5"/>
        <v>1.8518518518518517E-2</v>
      </c>
      <c r="E48" s="100">
        <v>21</v>
      </c>
      <c r="F48" s="7"/>
      <c r="G48" s="8"/>
      <c r="I48" s="36" t="s">
        <v>85</v>
      </c>
      <c r="J48" s="21">
        <v>2</v>
      </c>
      <c r="K48" s="59">
        <f t="shared" si="6"/>
        <v>1.8518518518518517E-2</v>
      </c>
      <c r="M48" s="8"/>
      <c r="O48"/>
    </row>
    <row r="49" spans="1:15" ht="16.149999999999999" customHeight="1" x14ac:dyDescent="0.25">
      <c r="B49" s="101" t="s">
        <v>66</v>
      </c>
      <c r="C49" s="58">
        <v>2</v>
      </c>
      <c r="D49" s="72">
        <f t="shared" si="5"/>
        <v>1.8518518518518517E-2</v>
      </c>
      <c r="E49" s="100">
        <v>22</v>
      </c>
      <c r="F49" s="7"/>
      <c r="G49" s="8"/>
      <c r="I49" s="36" t="s">
        <v>121</v>
      </c>
      <c r="J49" s="21">
        <v>1</v>
      </c>
      <c r="K49" s="59">
        <f t="shared" si="6"/>
        <v>9.2592592592592587E-3</v>
      </c>
      <c r="M49" s="8"/>
    </row>
    <row r="50" spans="1:15" ht="16.149999999999999" customHeight="1" x14ac:dyDescent="0.25">
      <c r="B50" s="101" t="s">
        <v>82</v>
      </c>
      <c r="C50" s="58">
        <v>2</v>
      </c>
      <c r="D50" s="72">
        <f t="shared" si="5"/>
        <v>1.8518518518518517E-2</v>
      </c>
      <c r="E50" s="100">
        <v>23</v>
      </c>
      <c r="F50" s="7"/>
      <c r="G50" s="8"/>
      <c r="I50" s="36" t="s">
        <v>122</v>
      </c>
      <c r="J50" s="21">
        <v>1</v>
      </c>
      <c r="K50" s="59">
        <f t="shared" si="6"/>
        <v>9.2592592592592587E-3</v>
      </c>
      <c r="O50"/>
    </row>
    <row r="51" spans="1:15" x14ac:dyDescent="0.25">
      <c r="B51" s="103" t="s">
        <v>55</v>
      </c>
      <c r="C51" s="93">
        <v>2</v>
      </c>
      <c r="D51" s="72">
        <f t="shared" si="5"/>
        <v>1.8518518518518517E-2</v>
      </c>
      <c r="E51" s="100">
        <v>24</v>
      </c>
      <c r="I51" s="36" t="s">
        <v>123</v>
      </c>
      <c r="J51" s="21">
        <v>1</v>
      </c>
      <c r="K51" s="59">
        <f t="shared" si="6"/>
        <v>9.2592592592592587E-3</v>
      </c>
    </row>
    <row r="52" spans="1:15" x14ac:dyDescent="0.25">
      <c r="B52" s="103" t="s">
        <v>68</v>
      </c>
      <c r="C52" s="93">
        <v>2</v>
      </c>
      <c r="D52" s="72">
        <f t="shared" si="5"/>
        <v>1.8518518518518517E-2</v>
      </c>
      <c r="E52" s="100">
        <v>25</v>
      </c>
      <c r="I52" s="36" t="s">
        <v>84</v>
      </c>
      <c r="J52" s="21">
        <v>1</v>
      </c>
      <c r="K52" s="59">
        <f t="shared" si="6"/>
        <v>9.2592592592592587E-3</v>
      </c>
    </row>
    <row r="53" spans="1:15" ht="18" x14ac:dyDescent="0.25">
      <c r="B53" s="101" t="s">
        <v>62</v>
      </c>
      <c r="C53" s="58">
        <v>1</v>
      </c>
      <c r="D53" s="72">
        <f t="shared" si="5"/>
        <v>9.2592592592592587E-3</v>
      </c>
      <c r="E53" s="100">
        <v>26</v>
      </c>
      <c r="F53" s="7"/>
      <c r="G53" s="8"/>
      <c r="I53" s="36" t="s">
        <v>58</v>
      </c>
      <c r="J53" s="21">
        <v>1</v>
      </c>
      <c r="K53" s="59">
        <f t="shared" si="6"/>
        <v>9.2592592592592587E-3</v>
      </c>
    </row>
    <row r="54" spans="1:15" ht="18" x14ac:dyDescent="0.25">
      <c r="A54" s="89"/>
      <c r="B54" s="103" t="s">
        <v>100</v>
      </c>
      <c r="C54" s="93">
        <v>1</v>
      </c>
      <c r="D54" s="72">
        <f t="shared" si="5"/>
        <v>9.2592592592592587E-3</v>
      </c>
      <c r="E54" s="100">
        <v>27</v>
      </c>
      <c r="F54" s="7"/>
      <c r="G54" s="8"/>
      <c r="I54" s="36" t="s">
        <v>27</v>
      </c>
      <c r="J54" s="21">
        <v>2</v>
      </c>
      <c r="K54" s="59">
        <f t="shared" si="6"/>
        <v>1.8518518518518517E-2</v>
      </c>
    </row>
    <row r="55" spans="1:15" ht="18.75" thickBot="1" x14ac:dyDescent="0.3">
      <c r="A55" s="89"/>
      <c r="B55" s="103" t="s">
        <v>51</v>
      </c>
      <c r="C55" s="93">
        <v>1</v>
      </c>
      <c r="D55" s="72">
        <f t="shared" si="5"/>
        <v>9.2592592592592587E-3</v>
      </c>
      <c r="E55" s="100">
        <v>28</v>
      </c>
      <c r="F55" s="7"/>
      <c r="G55" s="8"/>
      <c r="I55" s="110" t="s">
        <v>20</v>
      </c>
      <c r="J55" s="111">
        <f>SUM(J42:J54)</f>
        <v>108</v>
      </c>
      <c r="K55" s="88"/>
      <c r="O55"/>
    </row>
    <row r="56" spans="1:15" ht="18" x14ac:dyDescent="0.25">
      <c r="A56" s="89"/>
      <c r="B56" s="103" t="s">
        <v>112</v>
      </c>
      <c r="C56" s="93">
        <v>1</v>
      </c>
      <c r="D56" s="72">
        <f t="shared" si="5"/>
        <v>9.2592592592592587E-3</v>
      </c>
      <c r="E56" s="100">
        <v>29</v>
      </c>
      <c r="F56" s="7"/>
      <c r="G56" s="8"/>
      <c r="O56"/>
    </row>
    <row r="57" spans="1:15" ht="18" x14ac:dyDescent="0.25">
      <c r="A57" s="89"/>
      <c r="B57" s="103" t="s">
        <v>113</v>
      </c>
      <c r="C57" s="93">
        <v>1</v>
      </c>
      <c r="D57" s="72">
        <f t="shared" si="5"/>
        <v>9.2592592592592587E-3</v>
      </c>
      <c r="E57" s="100">
        <v>30</v>
      </c>
      <c r="F57" s="7"/>
      <c r="G57" s="8"/>
      <c r="O57"/>
    </row>
    <row r="58" spans="1:15" ht="18" x14ac:dyDescent="0.25">
      <c r="A58" s="89"/>
      <c r="B58" s="103" t="s">
        <v>114</v>
      </c>
      <c r="C58" s="93">
        <v>1</v>
      </c>
      <c r="D58" s="72">
        <f t="shared" si="5"/>
        <v>9.2592592592592587E-3</v>
      </c>
      <c r="E58" s="100">
        <v>31</v>
      </c>
      <c r="F58" s="7"/>
      <c r="G58" s="8"/>
      <c r="O58"/>
    </row>
    <row r="59" spans="1:15" ht="18" x14ac:dyDescent="0.25">
      <c r="A59" s="89"/>
      <c r="B59" s="103" t="s">
        <v>52</v>
      </c>
      <c r="C59" s="93">
        <v>1</v>
      </c>
      <c r="D59" s="72">
        <f t="shared" si="5"/>
        <v>9.2592592592592587E-3</v>
      </c>
      <c r="E59" s="100">
        <v>32</v>
      </c>
      <c r="G59" s="8"/>
    </row>
    <row r="60" spans="1:15" ht="18" x14ac:dyDescent="0.25">
      <c r="A60" s="89"/>
      <c r="B60" s="103" t="s">
        <v>115</v>
      </c>
      <c r="C60" s="93">
        <v>1</v>
      </c>
      <c r="D60" s="72">
        <f t="shared" si="5"/>
        <v>9.2592592592592587E-3</v>
      </c>
      <c r="E60" s="100">
        <v>33</v>
      </c>
      <c r="G60" s="8"/>
    </row>
    <row r="61" spans="1:15" ht="18" x14ac:dyDescent="0.25">
      <c r="A61" s="89"/>
      <c r="B61" s="103" t="s">
        <v>72</v>
      </c>
      <c r="C61" s="93">
        <v>1</v>
      </c>
      <c r="D61" s="72">
        <f t="shared" si="5"/>
        <v>9.2592592592592587E-3</v>
      </c>
      <c r="E61" s="100">
        <v>34</v>
      </c>
      <c r="G61" s="8"/>
      <c r="O61"/>
    </row>
    <row r="62" spans="1:15" ht="18" x14ac:dyDescent="0.25">
      <c r="A62" s="89"/>
      <c r="B62" s="103" t="s">
        <v>53</v>
      </c>
      <c r="C62" s="93">
        <v>1</v>
      </c>
      <c r="D62" s="72">
        <f t="shared" si="5"/>
        <v>9.2592592592592587E-3</v>
      </c>
      <c r="E62" s="100">
        <v>35</v>
      </c>
      <c r="G62" s="8"/>
      <c r="O62"/>
    </row>
    <row r="63" spans="1:15" ht="18" x14ac:dyDescent="0.25">
      <c r="A63" s="89"/>
      <c r="B63" s="103" t="s">
        <v>54</v>
      </c>
      <c r="C63" s="93">
        <v>1</v>
      </c>
      <c r="D63" s="72">
        <f t="shared" si="5"/>
        <v>9.2592592592592587E-3</v>
      </c>
      <c r="E63" s="100">
        <v>36</v>
      </c>
      <c r="G63" s="8"/>
      <c r="O63"/>
    </row>
    <row r="64" spans="1:15" ht="18" x14ac:dyDescent="0.25">
      <c r="A64" s="89"/>
      <c r="B64" s="103" t="s">
        <v>96</v>
      </c>
      <c r="C64" s="93">
        <v>1</v>
      </c>
      <c r="D64" s="72">
        <f t="shared" si="5"/>
        <v>9.2592592592592587E-3</v>
      </c>
      <c r="E64" s="100">
        <v>37</v>
      </c>
      <c r="F64" s="8"/>
      <c r="G64" s="8"/>
      <c r="O64"/>
    </row>
    <row r="65" spans="1:15" ht="18" x14ac:dyDescent="0.25">
      <c r="A65" s="89"/>
      <c r="B65" s="103" t="s">
        <v>116</v>
      </c>
      <c r="C65" s="93">
        <v>1</v>
      </c>
      <c r="D65" s="72">
        <f t="shared" si="5"/>
        <v>9.2592592592592587E-3</v>
      </c>
      <c r="E65" s="100">
        <v>38</v>
      </c>
      <c r="F65" s="8"/>
      <c r="G65" s="8"/>
      <c r="O65"/>
    </row>
    <row r="66" spans="1:15" ht="18" x14ac:dyDescent="0.25">
      <c r="A66" s="89"/>
      <c r="B66" s="103" t="s">
        <v>49</v>
      </c>
      <c r="C66" s="93">
        <v>1</v>
      </c>
      <c r="D66" s="72">
        <f t="shared" si="5"/>
        <v>9.2592592592592587E-3</v>
      </c>
      <c r="E66" s="100">
        <v>39</v>
      </c>
      <c r="F66" s="8"/>
      <c r="G66" s="8"/>
      <c r="O66"/>
    </row>
    <row r="67" spans="1:15" ht="18" x14ac:dyDescent="0.25">
      <c r="A67" s="89"/>
      <c r="B67" s="103" t="s">
        <v>73</v>
      </c>
      <c r="C67" s="93">
        <v>1</v>
      </c>
      <c r="D67" s="72">
        <f t="shared" si="5"/>
        <v>9.2592592592592587E-3</v>
      </c>
      <c r="E67" s="100">
        <v>40</v>
      </c>
      <c r="F67" s="8"/>
      <c r="G67" s="8"/>
      <c r="O67"/>
    </row>
    <row r="68" spans="1:15" ht="18" x14ac:dyDescent="0.25">
      <c r="A68" s="89"/>
      <c r="B68" s="103" t="s">
        <v>117</v>
      </c>
      <c r="C68" s="93">
        <v>1</v>
      </c>
      <c r="D68" s="72">
        <f t="shared" si="5"/>
        <v>9.2592592592592587E-3</v>
      </c>
      <c r="E68" s="100">
        <v>41</v>
      </c>
      <c r="F68" s="8"/>
      <c r="G68" s="8"/>
      <c r="O68"/>
    </row>
    <row r="69" spans="1:15" ht="18" x14ac:dyDescent="0.25">
      <c r="A69" s="89"/>
      <c r="B69" s="103" t="s">
        <v>63</v>
      </c>
      <c r="C69" s="93">
        <v>1</v>
      </c>
      <c r="D69" s="72">
        <f t="shared" si="5"/>
        <v>9.2592592592592587E-3</v>
      </c>
      <c r="E69" s="100">
        <v>42</v>
      </c>
      <c r="G69" s="8"/>
      <c r="O69"/>
    </row>
    <row r="70" spans="1:15" ht="18" x14ac:dyDescent="0.25">
      <c r="A70" s="89"/>
      <c r="B70" s="103" t="s">
        <v>118</v>
      </c>
      <c r="C70" s="93">
        <v>1</v>
      </c>
      <c r="D70" s="72">
        <f t="shared" si="5"/>
        <v>9.2592592592592587E-3</v>
      </c>
      <c r="E70" s="100">
        <v>43</v>
      </c>
      <c r="G70" s="8"/>
      <c r="H70" s="63" t="s">
        <v>22</v>
      </c>
      <c r="O70"/>
    </row>
    <row r="71" spans="1:15" ht="18" x14ac:dyDescent="0.25">
      <c r="A71" s="89"/>
      <c r="B71" s="103" t="s">
        <v>119</v>
      </c>
      <c r="C71" s="93">
        <v>1</v>
      </c>
      <c r="D71" s="72">
        <f t="shared" si="5"/>
        <v>9.2592592592592587E-3</v>
      </c>
      <c r="E71" s="100">
        <v>44</v>
      </c>
      <c r="G71" s="8"/>
      <c r="H71" s="63">
        <v>0.64814814814814814</v>
      </c>
      <c r="O71"/>
    </row>
    <row r="72" spans="1:15" ht="18" x14ac:dyDescent="0.25">
      <c r="A72" s="89"/>
      <c r="B72" s="103" t="s">
        <v>103</v>
      </c>
      <c r="C72" s="93">
        <v>1</v>
      </c>
      <c r="D72" s="72">
        <f t="shared" si="5"/>
        <v>9.2592592592592587E-3</v>
      </c>
      <c r="E72" s="100">
        <v>45</v>
      </c>
      <c r="G72" s="8"/>
      <c r="H72" s="63">
        <v>8.3333333333333329E-2</v>
      </c>
      <c r="O72"/>
    </row>
    <row r="73" spans="1:15" ht="18" x14ac:dyDescent="0.25">
      <c r="B73" s="103" t="s">
        <v>69</v>
      </c>
      <c r="C73" s="93">
        <v>1</v>
      </c>
      <c r="D73" s="72">
        <f t="shared" si="5"/>
        <v>9.2592592592592587E-3</v>
      </c>
      <c r="E73" s="100">
        <v>46</v>
      </c>
      <c r="G73" s="8"/>
      <c r="H73" s="63">
        <v>9.2592592592592587E-3</v>
      </c>
      <c r="O73"/>
    </row>
    <row r="74" spans="1:15" ht="18" x14ac:dyDescent="0.25">
      <c r="B74" s="104" t="s">
        <v>27</v>
      </c>
      <c r="C74" s="74">
        <f>C20-SUM(C28:C73)</f>
        <v>6</v>
      </c>
      <c r="D74" s="72">
        <f>C74/C$20</f>
        <v>5.5555555555555552E-2</v>
      </c>
      <c r="E74" s="108"/>
      <c r="G74" s="8"/>
      <c r="H74" s="63">
        <v>2.7777777777777776E-2</v>
      </c>
      <c r="K74" s="53"/>
      <c r="O74"/>
    </row>
    <row r="75" spans="1:15" ht="18.75" thickBot="1" x14ac:dyDescent="0.3">
      <c r="B75" s="105" t="s">
        <v>20</v>
      </c>
      <c r="C75" s="106">
        <f>SUM(C28:C74)</f>
        <v>108</v>
      </c>
      <c r="D75" s="107">
        <f>C75/C$20</f>
        <v>1</v>
      </c>
      <c r="E75" s="109"/>
      <c r="F75" s="63">
        <v>2.7777777777777776E-2</v>
      </c>
      <c r="J75" s="26"/>
      <c r="K75" s="20"/>
      <c r="O75"/>
    </row>
    <row r="76" spans="1:15" ht="18" x14ac:dyDescent="0.25">
      <c r="F76" s="63">
        <v>0</v>
      </c>
      <c r="K76" s="8"/>
      <c r="O76"/>
    </row>
    <row r="77" spans="1:15" ht="18" x14ac:dyDescent="0.25">
      <c r="F77" s="63">
        <v>1.8518518518518517E-2</v>
      </c>
      <c r="K77" s="8"/>
      <c r="O77"/>
    </row>
    <row r="78" spans="1:15" ht="18" x14ac:dyDescent="0.25">
      <c r="F78" s="63">
        <v>4.6296296296296294E-2</v>
      </c>
      <c r="K78" s="8"/>
      <c r="O78"/>
    </row>
    <row r="79" spans="1:15" x14ac:dyDescent="0.25">
      <c r="F79" s="63">
        <v>0</v>
      </c>
      <c r="H79"/>
      <c r="O79"/>
    </row>
    <row r="80" spans="1:15" x14ac:dyDescent="0.25">
      <c r="F80" s="63">
        <v>0</v>
      </c>
      <c r="H80"/>
      <c r="O80"/>
    </row>
    <row r="81" spans="6:15" ht="18" x14ac:dyDescent="0.25">
      <c r="F81" s="63">
        <v>0</v>
      </c>
      <c r="G81" s="8"/>
      <c r="H81"/>
      <c r="I81" s="8"/>
      <c r="O81"/>
    </row>
    <row r="82" spans="6:15" ht="18" x14ac:dyDescent="0.25">
      <c r="F82" s="63">
        <v>0</v>
      </c>
      <c r="G82" s="8"/>
      <c r="H82"/>
      <c r="K82" s="8"/>
      <c r="O82"/>
    </row>
    <row r="83" spans="6:15" ht="18" x14ac:dyDescent="0.25">
      <c r="I83" s="8"/>
      <c r="O83"/>
    </row>
    <row r="84" spans="6:15" ht="18" x14ac:dyDescent="0.25">
      <c r="I84" s="8"/>
      <c r="O84"/>
    </row>
    <row r="85" spans="6:15" ht="18" x14ac:dyDescent="0.25">
      <c r="G85" s="8"/>
      <c r="H85"/>
      <c r="O85"/>
    </row>
    <row r="86" spans="6:15" ht="18" x14ac:dyDescent="0.25">
      <c r="G86" s="8"/>
      <c r="M86" s="8"/>
    </row>
    <row r="87" spans="6:15" ht="18" x14ac:dyDescent="0.25">
      <c r="G87" s="8"/>
      <c r="M87" s="8"/>
    </row>
  </sheetData>
  <sortState xmlns:xlrd2="http://schemas.microsoft.com/office/spreadsheetml/2017/richdata2" ref="C19:E32">
    <sortCondition descending="1" ref="D19:D32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20210327</vt:lpstr>
      <vt:lpstr>'20210327'!Área_de_impresión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2021-03-28T12:03:18Z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