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20210322" sheetId="1" r:id="rId1"/>
    <sheet name="para ocultar " sheetId="4" state="hidden" r:id="rId2"/>
    <sheet name="PARA OCULTAR POSITIVIDAD" sheetId="2" state="hidden" r:id="rId3"/>
  </sheets>
  <externalReferences>
    <externalReference r:id="rId4"/>
  </externalReferences>
  <definedNames>
    <definedName name="_xlnm._FilterDatabase" localSheetId="0" hidden="1">'20210322'!#REF!</definedName>
    <definedName name="_xlnm._FilterDatabase" localSheetId="1" hidden="1">'para ocultar '!$G$39:$I$39</definedName>
    <definedName name="_xlnm.Print_Area" localSheetId="0">'20210322'!$A:$K</definedName>
    <definedName name="_xlnm.Print_Area" localSheetId="2">'PARA OCULTAR POSITIVIDAD'!$A$16:$E$46</definedName>
  </definedNames>
  <calcPr calcId="124519"/>
  <fileRecoveryPr repairLoad="1"/>
</workbook>
</file>

<file path=xl/calcChain.xml><?xml version="1.0" encoding="utf-8"?>
<calcChain xmlns="http://schemas.openxmlformats.org/spreadsheetml/2006/main">
  <c r="J55" i="1"/>
  <c r="J16"/>
  <c r="E32" i="2"/>
  <c r="E24"/>
  <c r="C30"/>
  <c r="F12" i="1" l="1"/>
  <c r="C11" i="2"/>
  <c r="C10"/>
  <c r="C9"/>
  <c r="C8"/>
  <c r="J34" i="1"/>
  <c r="C18" i="2" l="1"/>
  <c r="F3" i="1" l="1"/>
  <c r="F4"/>
  <c r="F5"/>
  <c r="F6"/>
  <c r="F7"/>
  <c r="F8"/>
  <c r="F9"/>
  <c r="F10"/>
  <c r="F11"/>
  <c r="C20" i="2" s="1"/>
  <c r="C19" l="1"/>
  <c r="H4" i="1"/>
  <c r="H6"/>
  <c r="H5"/>
  <c r="H7"/>
  <c r="G3"/>
  <c r="G4" l="1"/>
  <c r="G5" s="1"/>
  <c r="G6" l="1"/>
  <c r="C16" i="2"/>
  <c r="D23" i="1"/>
  <c r="G7" l="1"/>
  <c r="G8" s="1"/>
  <c r="G9" s="1"/>
  <c r="G10" s="1"/>
  <c r="G11" s="1"/>
  <c r="C17" i="2"/>
  <c r="C5" l="1"/>
  <c r="B47" i="4"/>
  <c r="C47" s="1"/>
  <c r="B48"/>
  <c r="C48" s="1"/>
  <c r="B49"/>
  <c r="C49" s="1"/>
  <c r="B50"/>
  <c r="C50" s="1"/>
  <c r="B51"/>
  <c r="C51" s="1"/>
  <c r="B52"/>
  <c r="C52" s="1"/>
  <c r="B53"/>
  <c r="C53" s="1"/>
  <c r="B54"/>
  <c r="C54" s="1"/>
  <c r="B55"/>
  <c r="C55" s="1"/>
  <c r="B56"/>
  <c r="C56" s="1"/>
  <c r="B57"/>
  <c r="C57" s="1"/>
  <c r="B58"/>
  <c r="C58" s="1"/>
  <c r="B59"/>
  <c r="C59" s="1"/>
  <c r="B46"/>
  <c r="C46" s="1"/>
  <c r="C20" i="1" l="1"/>
  <c r="K53" l="1"/>
  <c r="K51"/>
  <c r="K49"/>
  <c r="K47"/>
  <c r="K45"/>
  <c r="C75"/>
  <c r="C76" s="1"/>
  <c r="K54"/>
  <c r="K52"/>
  <c r="K50"/>
  <c r="K48"/>
  <c r="K46"/>
  <c r="D51"/>
  <c r="D53"/>
  <c r="D55"/>
  <c r="D57"/>
  <c r="D59"/>
  <c r="D61"/>
  <c r="D63"/>
  <c r="D65"/>
  <c r="D67"/>
  <c r="D69"/>
  <c r="D71"/>
  <c r="D73"/>
  <c r="K13"/>
  <c r="D52"/>
  <c r="D54"/>
  <c r="D56"/>
  <c r="D58"/>
  <c r="D60"/>
  <c r="D62"/>
  <c r="D64"/>
  <c r="D66"/>
  <c r="D68"/>
  <c r="D70"/>
  <c r="D72"/>
  <c r="D74"/>
  <c r="D17"/>
  <c r="D19"/>
  <c r="D18"/>
  <c r="D16"/>
  <c r="K43"/>
  <c r="K41"/>
  <c r="K39"/>
  <c r="K15"/>
  <c r="K12"/>
  <c r="K10"/>
  <c r="K8"/>
  <c r="K44"/>
  <c r="K42"/>
  <c r="K40"/>
  <c r="K38"/>
  <c r="K14"/>
  <c r="K11"/>
  <c r="K9"/>
  <c r="K7"/>
  <c r="C12" i="2"/>
  <c r="D29" i="1"/>
  <c r="D31"/>
  <c r="D33"/>
  <c r="D35"/>
  <c r="D37"/>
  <c r="D39"/>
  <c r="D41"/>
  <c r="D43"/>
  <c r="D45"/>
  <c r="D47"/>
  <c r="D49"/>
  <c r="D28"/>
  <c r="D30"/>
  <c r="D32"/>
  <c r="D34"/>
  <c r="D36"/>
  <c r="D38"/>
  <c r="D40"/>
  <c r="D42"/>
  <c r="D44"/>
  <c r="D46"/>
  <c r="D48"/>
  <c r="D50"/>
  <c r="K20"/>
  <c r="K28"/>
  <c r="K30"/>
  <c r="K27"/>
  <c r="K24"/>
  <c r="K25"/>
  <c r="K21"/>
  <c r="K33"/>
  <c r="K26"/>
  <c r="K22"/>
  <c r="K23"/>
  <c r="K32"/>
  <c r="K31"/>
  <c r="K29"/>
  <c r="D20"/>
  <c r="D75" l="1"/>
  <c r="D76"/>
  <c r="F12" i="2"/>
  <c r="D5" l="1"/>
  <c r="E5" s="1"/>
  <c r="E4"/>
  <c r="D20" l="1"/>
  <c r="D19" l="1"/>
  <c r="D16"/>
  <c r="D17"/>
  <c r="D18"/>
  <c r="B2" l="1"/>
  <c r="E3" l="1"/>
  <c r="D24" i="1" l="1"/>
</calcChain>
</file>

<file path=xl/sharedStrings.xml><?xml version="1.0" encoding="utf-8"?>
<sst xmlns="http://schemas.openxmlformats.org/spreadsheetml/2006/main" count="506" uniqueCount="277">
  <si>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</si>
  <si>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</si>
  <si>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</si>
  <si>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</si>
  <si>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</si>
  <si>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</si>
  <si>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</si>
  <si>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</si>
  <si>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</si>
  <si>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</si>
  <si>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</si>
  <si>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</si>
  <si>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</si>
  <si>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SINTOMÁTICOS</t>
  </si>
  <si>
    <t>ASINTOMÁTICOS</t>
  </si>
  <si>
    <t>%  sobre el total</t>
  </si>
  <si>
    <t xml:space="preserve">%  acumulado </t>
  </si>
  <si>
    <t>ZBS con casos</t>
  </si>
  <si>
    <t>ZARAGOZA I</t>
  </si>
  <si>
    <t>ZARAGOZA III</t>
  </si>
  <si>
    <t>TOTAL</t>
  </si>
  <si>
    <t>nº casos</t>
  </si>
  <si>
    <t>%</t>
  </si>
  <si>
    <t>Huesca</t>
  </si>
  <si>
    <t>Teruel</t>
  </si>
  <si>
    <t>MUNICIPIO</t>
  </si>
  <si>
    <t>ZARAGOZA II</t>
  </si>
  <si>
    <t>Desconocido</t>
  </si>
  <si>
    <t>Número</t>
  </si>
  <si>
    <t>Pruebas +</t>
  </si>
  <si>
    <t>Positividad</t>
  </si>
  <si>
    <t>PCR CARGADAS</t>
  </si>
  <si>
    <t>TEST RÁPIDOS ANTÍGENOS REALIZADOS</t>
  </si>
  <si>
    <t>TODAS LAS PRUEBAS</t>
  </si>
  <si>
    <t>PCR</t>
  </si>
  <si>
    <t>Total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</si>
  <si>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</si>
  <si>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</si>
  <si>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</si>
  <si>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</si>
  <si>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</si>
  <si>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</si>
  <si>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</si>
  <si>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Otros</t>
  </si>
  <si>
    <t>País de origen</t>
  </si>
  <si>
    <t>España</t>
  </si>
  <si>
    <t>Mancomunidad Central De Zaragoza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</si>
  <si>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</si>
  <si>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</si>
  <si>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</si>
  <si>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</si>
  <si>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</si>
  <si>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</si>
  <si>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</si>
  <si>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</si>
  <si>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 xml:space="preserve">DE DATA COVID (MAPA ZONAS) SELECCIONANDO EL DIA </t>
  </si>
  <si>
    <t>SECTOR</t>
  </si>
  <si>
    <t>BARBASTRO</t>
  </si>
  <si>
    <t>DATO DE APPSANIDAD (correo pcr ag)</t>
  </si>
  <si>
    <t>Del kettle de TODOS LOS CASOS POR FECHA DE ULTIMO RESULTADO. TIPO PRUEBA. FilleZilla y ejecutar R</t>
  </si>
  <si>
    <t>Más de 75 años</t>
  </si>
  <si>
    <t>Rumania</t>
  </si>
  <si>
    <t>Utebo</t>
  </si>
  <si>
    <t>Ribera Alta Del Ebro</t>
  </si>
  <si>
    <t>Calatayud Urbana</t>
  </si>
  <si>
    <t xml:space="preserve">   LETALIDAD</t>
  </si>
  <si>
    <t>Provincia</t>
  </si>
  <si>
    <t>Fraga</t>
  </si>
  <si>
    <t>Menos de 15 años</t>
  </si>
  <si>
    <t>TOTAL GENERAL</t>
  </si>
  <si>
    <t>(Periodo desde 15/02/2020)</t>
  </si>
  <si>
    <t xml:space="preserve">% </t>
  </si>
  <si>
    <t xml:space="preserve"> ARRASTRAR FÓRMULA SIN INCLUIR DESCONOCIDOS</t>
  </si>
  <si>
    <t>NO OLVIDAR PONER FECHA EN NOMBRE DE HOJA Y CASILLA I3 DE PRIMERA HOJA</t>
  </si>
  <si>
    <t>DÍA PREVIO</t>
  </si>
  <si>
    <r>
      <rPr>
        <b/>
        <sz val="11"/>
        <color rgb="FFFF0000"/>
        <rFont val="Calibri"/>
        <family val="2"/>
        <scheme val="minor"/>
      </rPr>
      <t>MORTALIDAD Y LETALIDAD</t>
    </r>
    <r>
      <rPr>
        <b/>
        <sz val="11"/>
        <color rgb="FF0070C0"/>
        <rFont val="Calibri"/>
        <family val="2"/>
        <scheme val="minor"/>
      </rPr>
      <t>: DE DATA COVID, PESTAÑA MORTALIDAD, ELEGIR PERIODO HASTA DÍA DEL INFORME</t>
    </r>
  </si>
  <si>
    <t>GRUPO DE EDAD</t>
  </si>
  <si>
    <t>Diferencia día previo*</t>
  </si>
  <si>
    <t xml:space="preserve">        MORTALIDAD/10.000 hab.</t>
  </si>
  <si>
    <t>ALTAS EPIDEMIOLÓGICAS</t>
  </si>
  <si>
    <t>FALLECIDOS</t>
  </si>
  <si>
    <t>PARA EL INFORME:</t>
  </si>
  <si>
    <t>FECHA VINCULADA!</t>
  </si>
  <si>
    <t xml:space="preserve"> !PEGAR VALORES EN COLUMNA DÍA PREVÍO ANTES DE PEGAR LA TABLA DE EDADES EN LA PRIMERA HOJA!</t>
  </si>
  <si>
    <t xml:space="preserve">Zaragoza </t>
  </si>
  <si>
    <t xml:space="preserve">Teruel </t>
  </si>
  <si>
    <t xml:space="preserve">Tarazona </t>
  </si>
  <si>
    <t>Caspe</t>
  </si>
  <si>
    <r>
      <rPr>
        <b/>
        <sz val="11"/>
        <color rgb="FFFF0000"/>
        <rFont val="Calibri"/>
        <family val="2"/>
        <scheme val="minor"/>
      </rPr>
      <t>1.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PEGAR</t>
    </r>
    <r>
      <rPr>
        <b/>
        <sz val="11"/>
        <color rgb="FFFF0000"/>
        <rFont val="Calibri"/>
        <family val="2"/>
        <scheme val="minor"/>
      </rPr>
      <t xml:space="preserve"> Nº DE PRUEBAS POSITIVAS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 xml:space="preserve">EN CASILLAS D3 Y D4 DE </t>
    </r>
    <r>
      <rPr>
        <b/>
        <sz val="11"/>
        <color rgb="FFFF0000"/>
        <rFont val="Calibri"/>
        <family val="2"/>
        <scheme val="minor"/>
      </rPr>
      <t>SEGUNDA HOJA</t>
    </r>
  </si>
  <si>
    <r>
      <rPr>
        <b/>
        <sz val="11"/>
        <color rgb="FFFF0000"/>
        <rFont val="Calibri"/>
        <family val="2"/>
        <scheme val="minor"/>
      </rPr>
      <t>4.TABLA SINTOMATOLOGÍA (1ª hoja):</t>
    </r>
    <r>
      <rPr>
        <b/>
        <sz val="11"/>
        <color rgb="FF0070C0"/>
        <rFont val="Calibri"/>
        <family val="2"/>
        <scheme val="minor"/>
      </rPr>
      <t xml:space="preserve"> PEGAR SOLO CIFRAS ABSOLUTAS. COPIAR DE TABLA DE SIVIES EL Nº DE CASOS DESCONOCIDOS EN LEYENDA SUPERIOR EN ROJO</t>
    </r>
  </si>
  <si>
    <r>
      <rPr>
        <b/>
        <sz val="11"/>
        <color rgb="FFFF0000"/>
        <rFont val="Calibri"/>
        <family val="2"/>
        <scheme val="minor"/>
      </rPr>
      <t>6.TABLA PAÍS DE ORIGEN (2ª hoja):</t>
    </r>
    <r>
      <rPr>
        <b/>
        <sz val="11"/>
        <color rgb="FF0070C0"/>
        <rFont val="Calibri"/>
        <family val="2"/>
        <scheme val="minor"/>
      </rPr>
      <t xml:space="preserve"> PEGAR TODA LA TABLA. ACONDICIONAR LA FÓRMULA DE CASILLA E33 PARA QUE RECOJA TODOS LOS PAÍSES SIN CATEGORÍA DESCONOCIDO</t>
    </r>
  </si>
  <si>
    <r>
      <rPr>
        <b/>
        <sz val="11"/>
        <color rgb="FFFF0000"/>
        <rFont val="Calibri"/>
        <family val="2"/>
        <scheme val="minor"/>
      </rPr>
      <t>9.TABLA MUNICIPIOS DE MÁS DE 10.000 HABITANTES</t>
    </r>
    <r>
      <rPr>
        <b/>
        <sz val="11"/>
        <color rgb="FF0070C0"/>
        <rFont val="Calibri"/>
        <family val="2"/>
        <scheme val="minor"/>
      </rPr>
      <t xml:space="preserve">: COPIAR LOS MUNICIPIOS QUE TIENEN ASTERISCO, EN EL ORDEN EN EL QUE VIENEN (POR FRECUENCIA) COLUMNAS DE NOMBRE Y Nº DE CASOS, EL TOTAL SE AUTOSUMA. </t>
    </r>
  </si>
  <si>
    <r>
      <t xml:space="preserve">POR SI ALGÚN SIMBOLILLO NO ESTÁ EL DÍA ANTERIOR: </t>
    </r>
    <r>
      <rPr>
        <b/>
        <sz val="11"/>
        <color rgb="FF002060"/>
        <rFont val="Calibri"/>
        <family val="2"/>
        <scheme val="minor"/>
      </rPr>
      <t>(↑) (↓) (=)</t>
    </r>
  </si>
  <si>
    <t>DATOS Y TABLAS DEL TABLAS DE SIVIES, POR EL ORDEN QUE TIENEN EN EL INFORME. PEGAR COMO VALORES</t>
  </si>
  <si>
    <r>
      <rPr>
        <b/>
        <sz val="11"/>
        <color rgb="FFFF0000"/>
        <rFont val="Calibri"/>
        <family val="2"/>
        <scheme val="minor"/>
      </rPr>
      <t>8.TABLA ZONA BÁSICA</t>
    </r>
    <r>
      <rPr>
        <b/>
        <sz val="11"/>
        <color rgb="FF0070C0"/>
        <rFont val="Calibri"/>
        <family val="2"/>
        <scheme val="minor"/>
      </rPr>
      <t xml:space="preserve">: COPIAR COLUMNAS NOMBRE Y Nº CASOS. CUIDADO PORQUE CADA DÍA CAMBIA EL NÚMERO DE ZBS CON CASOS. SE ARRASTRA/ELIMINA COLUMNAS DE PORCENTAJE Y DE NºDE ZBS CON CASOS. </t>
    </r>
  </si>
  <si>
    <r>
      <rPr>
        <b/>
        <sz val="11"/>
        <color rgb="FFFF0000"/>
        <rFont val="Calibri"/>
        <family val="2"/>
        <scheme val="minor"/>
      </rPr>
      <t>5.TABLA ÁMBITO DE EXPOSICIÓN (2ª hoja):</t>
    </r>
    <r>
      <rPr>
        <b/>
        <sz val="11"/>
        <color rgb="FF0070C0"/>
        <rFont val="Calibri"/>
        <family val="2"/>
        <scheme val="minor"/>
      </rPr>
      <t xml:space="preserve"> PEGAR TODA LA TABLA. </t>
    </r>
    <r>
      <rPr>
        <b/>
        <sz val="11"/>
        <color rgb="FFFF0000"/>
        <rFont val="Calibri"/>
        <family val="2"/>
        <scheme val="minor"/>
      </rPr>
      <t>CUIDADO fórmula</t>
    </r>
  </si>
  <si>
    <r>
      <rPr>
        <b/>
        <sz val="11"/>
        <color rgb="FFFF0000"/>
        <rFont val="Calibri"/>
        <family val="2"/>
        <scheme val="minor"/>
      </rPr>
      <t>2. TABLA EDAD</t>
    </r>
    <r>
      <rPr>
        <b/>
        <sz val="11"/>
        <color rgb="FF0070C0"/>
        <rFont val="Calibri"/>
        <family val="2"/>
        <scheme val="minor"/>
      </rPr>
      <t>: ANTES DE PEGAR, PASAR DATOS DE C16-C20 A E16-E20 DE</t>
    </r>
    <r>
      <rPr>
        <b/>
        <sz val="11"/>
        <color rgb="FFFF0000"/>
        <rFont val="Calibri"/>
        <family val="2"/>
        <scheme val="minor"/>
      </rPr>
      <t xml:space="preserve"> SEGUNDA HOJA</t>
    </r>
    <r>
      <rPr>
        <b/>
        <sz val="11"/>
        <color rgb="FF0070C0"/>
        <rFont val="Calibri"/>
        <family val="2"/>
        <scheme val="minor"/>
      </rPr>
      <t xml:space="preserve">. EN </t>
    </r>
    <r>
      <rPr>
        <b/>
        <sz val="11"/>
        <color rgb="FFFF0000"/>
        <rFont val="Calibri"/>
        <family val="2"/>
        <scheme val="minor"/>
      </rPr>
      <t>PRIMERA HOJA</t>
    </r>
    <r>
      <rPr>
        <b/>
        <sz val="11"/>
        <color rgb="FF0070C0"/>
        <rFont val="Calibri"/>
        <family val="2"/>
        <scheme val="minor"/>
      </rPr>
      <t xml:space="preserve"> PEGAR COLUMNAS HOMBRE-MUJER-TOTAL GENERAL, INCLUIDA FILA DE TOTAL. COMPROBAR SI ESTÁN TODOS LOS GRUPOS DE EDAD EN SIVIES, </t>
    </r>
  </si>
  <si>
    <t>SI ALGUNO TIENE 0 CASOS PARECE QUE NO SALE. CALCULAR Y PONER Nº CASOS DESCONOCIDOS EN LEYENDA SUPERIOR EN ROJO</t>
  </si>
  <si>
    <t>Barbastro</t>
  </si>
  <si>
    <t>Casos en municipios con más de 10.000 habitantes</t>
  </si>
  <si>
    <t>Alcañiz</t>
  </si>
  <si>
    <t>Jaca</t>
  </si>
  <si>
    <t>Cuarte de Huerva</t>
  </si>
  <si>
    <t>Calatayud</t>
  </si>
  <si>
    <t>Ejea de los Caballeros</t>
  </si>
  <si>
    <t>más de 5 casos</t>
  </si>
  <si>
    <t>Monzón</t>
  </si>
  <si>
    <t>Torrero La Paz</t>
  </si>
  <si>
    <t>San Pablo</t>
  </si>
  <si>
    <t>Fuentes De Ebro</t>
  </si>
  <si>
    <t>San Jose Norte</t>
  </si>
  <si>
    <t>Valdespartera-Montecanal</t>
  </si>
  <si>
    <t>(de provincias por si hay)</t>
  </si>
  <si>
    <t>Valderrobres</t>
  </si>
  <si>
    <t>Hernan Cortes</t>
  </si>
  <si>
    <t>Baguena</t>
  </si>
  <si>
    <t>Actur Norte</t>
  </si>
  <si>
    <t>Gallur</t>
  </si>
  <si>
    <t>Santa Isabel</t>
  </si>
  <si>
    <t>Alcorisa</t>
  </si>
  <si>
    <t>Avenida Cataluña</t>
  </si>
  <si>
    <t>Delicias Norte</t>
  </si>
  <si>
    <t>Delicias Sur</t>
  </si>
  <si>
    <t>San Jose Centro</t>
  </si>
  <si>
    <t>Maestrazgo</t>
  </si>
  <si>
    <t>5.61</t>
  </si>
  <si>
    <t>3.74</t>
  </si>
  <si>
    <t>0.93</t>
  </si>
  <si>
    <t>Municipio</t>
  </si>
  <si>
    <t>Zaragoza **</t>
  </si>
  <si>
    <t>52.34</t>
  </si>
  <si>
    <t>Huesca **</t>
  </si>
  <si>
    <t>9.35</t>
  </si>
  <si>
    <t>Binéfar</t>
  </si>
  <si>
    <t>Campo</t>
  </si>
  <si>
    <t>2.80</t>
  </si>
  <si>
    <t>Alcañiz **</t>
  </si>
  <si>
    <t>1.87</t>
  </si>
  <si>
    <t>Altorricón</t>
  </si>
  <si>
    <t>Grañén</t>
  </si>
  <si>
    <t>Molinos</t>
  </si>
  <si>
    <t>Pedrola</t>
  </si>
  <si>
    <t>Alcampell</t>
  </si>
  <si>
    <t>Angüés</t>
  </si>
  <si>
    <t>Ansó</t>
  </si>
  <si>
    <t>Bea</t>
  </si>
  <si>
    <t>Belchite</t>
  </si>
  <si>
    <t>Berge</t>
  </si>
  <si>
    <t>Bujaraloz</t>
  </si>
  <si>
    <t>Calatayud **</t>
  </si>
  <si>
    <t>Ejea De Los Caballeros **</t>
  </si>
  <si>
    <t>Escucha</t>
  </si>
  <si>
    <t>Fuendejalón</t>
  </si>
  <si>
    <t>Jaca **</t>
  </si>
  <si>
    <t>Lagueruela</t>
  </si>
  <si>
    <t>María De Huerva</t>
  </si>
  <si>
    <t>Peñarroya De Tastavins</t>
  </si>
  <si>
    <t>Quinto</t>
  </si>
  <si>
    <t>Sabiñánigo</t>
  </si>
  <si>
    <t>Tarazona **</t>
  </si>
  <si>
    <t>Teruel **</t>
  </si>
  <si>
    <t>Hoya De Huesca / Plana De Uesca</t>
  </si>
  <si>
    <t>Bajo Aragón</t>
  </si>
  <si>
    <t>Los Monegros</t>
  </si>
  <si>
    <t>La Jacetania</t>
  </si>
  <si>
    <t>Campo De Belchite</t>
  </si>
  <si>
    <t>Cinco Villas</t>
  </si>
  <si>
    <t>Comunidad De Teruel</t>
  </si>
  <si>
    <t>Ribera Baja Del Ebro</t>
  </si>
  <si>
    <t>Zona de salud</t>
  </si>
  <si>
    <t>Binefar</t>
  </si>
  <si>
    <t>Huesca Capital Nº 1 (Perpetuo Socorro)</t>
  </si>
  <si>
    <t>4.67</t>
  </si>
  <si>
    <t>Zalfonada</t>
  </si>
  <si>
    <t>Sagasta-Ruiseñores</t>
  </si>
  <si>
    <t>Almozara</t>
  </si>
  <si>
    <t>Graus</t>
  </si>
  <si>
    <t>Huesca Capital Nº 2 (Santo Grial)</t>
  </si>
  <si>
    <t>Tamarite De Litera</t>
  </si>
  <si>
    <t>Universitas</t>
  </si>
  <si>
    <t>Alagon</t>
  </si>
  <si>
    <t>Grañen</t>
  </si>
  <si>
    <t>San Jose Sur</t>
  </si>
  <si>
    <t>Arrabal</t>
  </si>
  <si>
    <t>Borja</t>
  </si>
  <si>
    <t>Ejea De Los Caballeros</t>
  </si>
  <si>
    <t>Hecho</t>
  </si>
  <si>
    <t>Huesca Capital Nº 3 (Pirineos)</t>
  </si>
  <si>
    <t>Huesca Rural</t>
  </si>
  <si>
    <t>Lafortunada</t>
  </si>
  <si>
    <t>Maria De Huerva</t>
  </si>
  <si>
    <t>Oliver</t>
  </si>
  <si>
    <t>Tarazona</t>
  </si>
  <si>
    <t>Teruel Ensanche</t>
  </si>
  <si>
    <t>Torre Ramona</t>
  </si>
  <si>
    <t>Utrillas</t>
  </si>
  <si>
    <t>Venecia</t>
  </si>
  <si>
    <r>
      <rPr>
        <b/>
        <sz val="11"/>
        <color rgb="FFFF0000"/>
        <rFont val="Calibri"/>
        <family val="2"/>
        <scheme val="minor"/>
      </rPr>
      <t>3.TABLA PROVINCIA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CASOS, SIN FILA DE TOTAL </t>
    </r>
    <r>
      <rPr>
        <b/>
        <sz val="11"/>
        <color rgb="FFFF0000"/>
        <rFont val="Calibri"/>
        <family val="2"/>
        <scheme val="minor"/>
      </rPr>
      <t>EN PRIMERA HOJA. A los desconocidos se les suma también los otros, Desconocido/otros</t>
    </r>
  </si>
  <si>
    <r>
      <rPr>
        <b/>
        <sz val="11"/>
        <color rgb="FFFF0000"/>
        <rFont val="Calibri"/>
        <family val="2"/>
        <scheme val="minor"/>
      </rPr>
      <t>7.TABLA SECTOR  (1ª hoja)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 INCLUIDA FILA DE DESCONOCIDO. EL TOTAL ES LA CASILLA C20</t>
    </r>
  </si>
  <si>
    <t>SE CALCULA Y SE AÑADE EL Nº TOTAL Y  EN LA LEYENDA SUPERIOR EN ROJO SE PONE EL Nº DE DESCONOCIDOS. SE PINTA EN AZUL LAS FILAS CON Nº DE CASOS MAYOR O IGUAL QUE 5</t>
  </si>
  <si>
    <r>
      <rPr>
        <b/>
        <sz val="11"/>
        <color rgb="FFFF0000"/>
        <rFont val="Calibri"/>
        <family val="2"/>
        <scheme val="minor"/>
      </rPr>
      <t>10.TABLA COMARCAS</t>
    </r>
    <r>
      <rPr>
        <b/>
        <sz val="11"/>
        <color rgb="FF0070C0"/>
        <rFont val="Calibri"/>
        <family val="2"/>
        <scheme val="minor"/>
      </rPr>
      <t xml:space="preserve">: COPIAR COLUMNAS NOMBRE Y Nº DE CASOS. CUIDADO PORQUE EL NÚMERO DE COMARCAS CON CASOS VARÍA. </t>
    </r>
  </si>
  <si>
    <t>Cinca Medio</t>
  </si>
  <si>
    <t>Valdejalón</t>
  </si>
  <si>
    <t>Somontano De Barbastro</t>
  </si>
  <si>
    <t>Ricla</t>
  </si>
  <si>
    <t>Comunidad De Calatayud</t>
  </si>
  <si>
    <t>Utebo **</t>
  </si>
  <si>
    <t>Comarca</t>
  </si>
  <si>
    <t>2.88</t>
  </si>
  <si>
    <t>0.96</t>
  </si>
  <si>
    <t>4.81</t>
  </si>
  <si>
    <t>3.85</t>
  </si>
  <si>
    <t>1.92</t>
  </si>
  <si>
    <t>Tauste</t>
  </si>
  <si>
    <t>56.73</t>
  </si>
  <si>
    <t>Tierga</t>
  </si>
  <si>
    <t>Alcalá De Ebro</t>
  </si>
  <si>
    <t>Calatorao</t>
  </si>
  <si>
    <t>Caspe **</t>
  </si>
  <si>
    <t>Monzón **</t>
  </si>
  <si>
    <t>Pradilla De Ebro</t>
  </si>
  <si>
    <t>Santa Cruz De Grío</t>
  </si>
  <si>
    <t>Torres De Berrellén</t>
  </si>
  <si>
    <t>Nicaragua</t>
  </si>
  <si>
    <t>Casetas</t>
  </si>
  <si>
    <t>Madre Vedruna-Miraflores</t>
  </si>
  <si>
    <t>Ecuador</t>
  </si>
  <si>
    <t>Marruecos</t>
  </si>
  <si>
    <t>Zaragoza</t>
  </si>
  <si>
    <t>Casablanca</t>
  </si>
  <si>
    <t>Venezuela</t>
  </si>
  <si>
    <t>Sintomatología: en 1 caso no se conoce</t>
  </si>
  <si>
    <t>Bombarda</t>
  </si>
  <si>
    <t>La Almunia De Doña Godina</t>
  </si>
  <si>
    <t>TERUEL</t>
  </si>
  <si>
    <t>Laboral</t>
  </si>
  <si>
    <t>CALATAYUD</t>
  </si>
  <si>
    <t>Actur Sur</t>
  </si>
  <si>
    <t>SI ALGUNO NO TIENE CASOS, NO SALDRÁ EN EL LISTADO DE SIVIES, PONER CON CERO. LOS 14 MUNICIPIOS SON: ZARAGOZA, HUESCA, TERUEL, ALCAÑIZ, CALATAYUD, BARBASTRO, EJEA, FRAGA, JACA, TARAZONA, MONZÓN, UTEBO, CUARTE DE HUERVA, CASPE</t>
  </si>
  <si>
    <t>Distribución por edad y sexo: en 7 casos confirmados no ha sido posible identificar la edad o el sexo</t>
  </si>
  <si>
    <t>Distribución por PROVINCIA: en 1 caso confirmado no ha sido posible identificar la provincia</t>
  </si>
  <si>
    <t>Centro sanitario</t>
  </si>
  <si>
    <t>Centro socio-sanitario</t>
  </si>
  <si>
    <t>0.94</t>
  </si>
  <si>
    <t>15.09</t>
  </si>
  <si>
    <t>11.32</t>
  </si>
  <si>
    <t>7.55</t>
  </si>
  <si>
    <t>64.15</t>
  </si>
  <si>
    <t>82.08</t>
  </si>
  <si>
    <t>3.77</t>
  </si>
  <si>
    <t>2.83</t>
  </si>
  <si>
    <t>Mauritania</t>
  </si>
  <si>
    <t>1.89</t>
  </si>
  <si>
    <t>Colombia</t>
  </si>
  <si>
    <t>Cuba</t>
  </si>
  <si>
    <t>Ghana</t>
  </si>
  <si>
    <t>Honduras</t>
  </si>
  <si>
    <t>R.u.gran Bretaña E Irl N.</t>
  </si>
  <si>
    <t>República Árabe Saharaui Democrática</t>
  </si>
  <si>
    <t>ALCAÑIZ</t>
  </si>
  <si>
    <t>Distribución por SECTOR: en 5 casos confirmados no ha sido posible identificar el sector</t>
  </si>
  <si>
    <t>Reboleria</t>
  </si>
  <si>
    <t>Romareda - Seminario</t>
  </si>
  <si>
    <t>Alfajarin</t>
  </si>
  <si>
    <t>Alhama De Aragon</t>
  </si>
  <si>
    <t>Ayerbe</t>
  </si>
  <si>
    <t>Cariñena</t>
  </si>
  <si>
    <t>Independencia</t>
  </si>
  <si>
    <t>Parque Goya</t>
  </si>
  <si>
    <t>Teruel Centro</t>
  </si>
  <si>
    <t>Valdefierro</t>
  </si>
  <si>
    <t>Villamayor</t>
  </si>
  <si>
    <t>Zuera</t>
  </si>
  <si>
    <t>Bajo Cinca / Baix Cinca</t>
  </si>
  <si>
    <t>Campo De Cariñena</t>
  </si>
  <si>
    <t>Distribución por ZBS: en 5 casos confirmado no ha sido posible identificar la ZBS</t>
  </si>
  <si>
    <t>Distribución por COMARCA: en 1 caso confirmado no ha sido posible identificar la comarca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</si>
</sst>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30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Trebuchet MS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9AB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rgb="FFFF7272"/>
        <bgColor indexed="64"/>
      </patternFill>
    </fill>
    <fill>
      <patternFill patternType="solid">
        <fgColor rgb="FFFF8E8E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theme="7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9" fillId="12" borderId="0" applyNumberFormat="0" applyBorder="0" applyAlignment="0" applyProtection="0"/>
    <xf numFmtId="0" fontId="2" fillId="13" borderId="12" applyNumberFormat="0" applyFont="0" applyAlignment="0" applyProtection="0"/>
  </cellStyleXfs>
  <cellXfs count="233">
    <xf numFmtId="0" fontId="0" fillId="0" borderId="0" xfId="0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3" fontId="0" fillId="0" borderId="0" xfId="0" applyNumberFormat="1"/>
    <xf numFmtId="0" fontId="7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right" vertical="center" wrapText="1"/>
    </xf>
    <xf numFmtId="0" fontId="0" fillId="13" borderId="12" xfId="3" applyFont="1"/>
    <xf numFmtId="0" fontId="9" fillId="12" borderId="0" xfId="2"/>
    <xf numFmtId="0" fontId="6" fillId="10" borderId="3" xfId="0" applyFont="1" applyFill="1" applyBorder="1"/>
    <xf numFmtId="0" fontId="9" fillId="12" borderId="0" xfId="2" applyAlignment="1">
      <alignment horizontal="center" vertical="center" wrapText="1"/>
    </xf>
    <xf numFmtId="14" fontId="0" fillId="0" borderId="0" xfId="0" applyNumberFormat="1"/>
    <xf numFmtId="0" fontId="8" fillId="0" borderId="0" xfId="0" applyFont="1" applyBorder="1" applyAlignment="1">
      <alignment vertical="center" wrapText="1"/>
    </xf>
    <xf numFmtId="0" fontId="0" fillId="0" borderId="0" xfId="0" applyAlignment="1">
      <alignment horizontal="right"/>
    </xf>
    <xf numFmtId="2" fontId="0" fillId="10" borderId="0" xfId="0" applyNumberFormat="1" applyFill="1"/>
    <xf numFmtId="0" fontId="0" fillId="0" borderId="0" xfId="0" applyAlignment="1">
      <alignment horizontal="left"/>
    </xf>
    <xf numFmtId="0" fontId="1" fillId="4" borderId="13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8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" fillId="4" borderId="3" xfId="0" applyFont="1" applyFill="1" applyBorder="1" applyAlignment="1">
      <alignment horizontal="center" vertical="center"/>
    </xf>
    <xf numFmtId="0" fontId="12" fillId="15" borderId="3" xfId="0" applyFont="1" applyFill="1" applyBorder="1" applyAlignment="1">
      <alignment horizontal="justify" vertical="center" wrapText="1"/>
    </xf>
    <xf numFmtId="0" fontId="12" fillId="15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justify" vertical="center" wrapText="1"/>
    </xf>
    <xf numFmtId="0" fontId="12" fillId="5" borderId="3" xfId="0" applyFont="1" applyFill="1" applyBorder="1" applyAlignment="1">
      <alignment horizontal="center" vertical="center" wrapText="1"/>
    </xf>
    <xf numFmtId="2" fontId="0" fillId="0" borderId="0" xfId="0" applyNumberFormat="1"/>
    <xf numFmtId="2" fontId="8" fillId="0" borderId="0" xfId="0" applyNumberFormat="1" applyFont="1" applyAlignment="1">
      <alignment horizontal="right" vertical="center" wrapText="1"/>
    </xf>
    <xf numFmtId="0" fontId="14" fillId="16" borderId="3" xfId="0" applyFont="1" applyFill="1" applyBorder="1" applyAlignment="1">
      <alignment vertical="center" wrapText="1"/>
    </xf>
    <xf numFmtId="0" fontId="14" fillId="17" borderId="3" xfId="0" applyFont="1" applyFill="1" applyBorder="1" applyAlignment="1">
      <alignment vertical="center" wrapText="1"/>
    </xf>
    <xf numFmtId="0" fontId="15" fillId="16" borderId="3" xfId="0" applyFont="1" applyFill="1" applyBorder="1" applyAlignment="1">
      <alignment vertical="center" wrapText="1"/>
    </xf>
    <xf numFmtId="0" fontId="19" fillId="0" borderId="0" xfId="0" applyFont="1"/>
    <xf numFmtId="0" fontId="0" fillId="2" borderId="7" xfId="0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14" fontId="3" fillId="22" borderId="3" xfId="0" applyNumberFormat="1" applyFont="1" applyFill="1" applyBorder="1" applyAlignment="1">
      <alignment horizontal="center"/>
    </xf>
    <xf numFmtId="9" fontId="0" fillId="0" borderId="0" xfId="1" applyFont="1" applyFill="1"/>
    <xf numFmtId="0" fontId="20" fillId="0" borderId="0" xfId="0" applyFont="1"/>
    <xf numFmtId="0" fontId="10" fillId="14" borderId="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0" fontId="10" fillId="10" borderId="3" xfId="0" applyFont="1" applyFill="1" applyBorder="1"/>
    <xf numFmtId="10" fontId="10" fillId="10" borderId="3" xfId="0" applyNumberFormat="1" applyFont="1" applyFill="1" applyBorder="1" applyAlignment="1">
      <alignment horizontal="center"/>
    </xf>
    <xf numFmtId="0" fontId="10" fillId="11" borderId="3" xfId="0" applyFont="1" applyFill="1" applyBorder="1"/>
    <xf numFmtId="10" fontId="10" fillId="11" borderId="3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1" fillId="0" borderId="0" xfId="0" applyFont="1"/>
    <xf numFmtId="164" fontId="21" fillId="0" borderId="0" xfId="0" applyNumberFormat="1" applyFont="1" applyFill="1"/>
    <xf numFmtId="164" fontId="4" fillId="0" borderId="0" xfId="0" applyNumberFormat="1" applyFont="1" applyFill="1"/>
    <xf numFmtId="0" fontId="20" fillId="0" borderId="3" xfId="0" applyFont="1" applyBorder="1"/>
    <xf numFmtId="0" fontId="10" fillId="23" borderId="3" xfId="0" applyFont="1" applyFill="1" applyBorder="1" applyAlignment="1">
      <alignment horizontal="center"/>
    </xf>
    <xf numFmtId="14" fontId="10" fillId="23" borderId="3" xfId="0" applyNumberFormat="1" applyFont="1" applyFill="1" applyBorder="1" applyAlignment="1">
      <alignment horizontal="center"/>
    </xf>
    <xf numFmtId="0" fontId="21" fillId="0" borderId="0" xfId="0" applyFont="1" applyFill="1" applyBorder="1"/>
    <xf numFmtId="0" fontId="1" fillId="4" borderId="3" xfId="0" applyFont="1" applyFill="1" applyBorder="1" applyAlignment="1">
      <alignment horizontal="center" vertical="center" wrapText="1"/>
    </xf>
    <xf numFmtId="0" fontId="3" fillId="17" borderId="3" xfId="0" applyFont="1" applyFill="1" applyBorder="1"/>
    <xf numFmtId="0" fontId="3" fillId="24" borderId="3" xfId="0" applyFont="1" applyFill="1" applyBorder="1"/>
    <xf numFmtId="0" fontId="16" fillId="18" borderId="3" xfId="0" applyFont="1" applyFill="1" applyBorder="1" applyAlignment="1">
      <alignment vertical="center" wrapText="1"/>
    </xf>
    <xf numFmtId="0" fontId="15" fillId="18" borderId="3" xfId="0" applyFont="1" applyFill="1" applyBorder="1" applyAlignment="1">
      <alignment horizontal="right" vertical="center" wrapText="1"/>
    </xf>
    <xf numFmtId="0" fontId="16" fillId="19" borderId="3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horizontal="right" vertical="center" wrapText="1"/>
    </xf>
    <xf numFmtId="0" fontId="22" fillId="0" borderId="0" xfId="0" applyFont="1"/>
    <xf numFmtId="0" fontId="3" fillId="0" borderId="0" xfId="0" applyFont="1"/>
    <xf numFmtId="0" fontId="8" fillId="0" borderId="0" xfId="0" applyFont="1" applyBorder="1" applyAlignment="1">
      <alignment horizontal="right" vertical="center" wrapText="1"/>
    </xf>
    <xf numFmtId="0" fontId="6" fillId="11" borderId="3" xfId="0" applyFont="1" applyFill="1" applyBorder="1"/>
    <xf numFmtId="10" fontId="8" fillId="0" borderId="0" xfId="0" applyNumberFormat="1" applyFont="1" applyAlignment="1">
      <alignment vertical="center" wrapText="1"/>
    </xf>
    <xf numFmtId="3" fontId="11" fillId="5" borderId="3" xfId="0" applyNumberFormat="1" applyFont="1" applyFill="1" applyBorder="1" applyAlignment="1">
      <alignment horizontal="center"/>
    </xf>
    <xf numFmtId="3" fontId="10" fillId="10" borderId="3" xfId="0" applyNumberFormat="1" applyFont="1" applyFill="1" applyBorder="1" applyAlignment="1">
      <alignment horizontal="center"/>
    </xf>
    <xf numFmtId="3" fontId="10" fillId="11" borderId="3" xfId="0" applyNumberFormat="1" applyFont="1" applyFill="1" applyBorder="1" applyAlignment="1">
      <alignment horizontal="center"/>
    </xf>
    <xf numFmtId="10" fontId="11" fillId="5" borderId="3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19" xfId="0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Border="1"/>
    <xf numFmtId="0" fontId="0" fillId="0" borderId="0" xfId="0" applyFont="1" applyBorder="1" applyAlignment="1">
      <alignment vertical="center" wrapText="1"/>
    </xf>
    <xf numFmtId="0" fontId="6" fillId="26" borderId="25" xfId="0" applyFont="1" applyFill="1" applyBorder="1"/>
    <xf numFmtId="0" fontId="6" fillId="7" borderId="26" xfId="0" applyFont="1" applyFill="1" applyBorder="1" applyAlignment="1">
      <alignment horizontal="left" wrapText="1"/>
    </xf>
    <xf numFmtId="0" fontId="6" fillId="26" borderId="27" xfId="0" applyFont="1" applyFill="1" applyBorder="1"/>
    <xf numFmtId="0" fontId="1" fillId="3" borderId="6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9" fontId="3" fillId="3" borderId="2" xfId="1" applyFont="1" applyFill="1" applyBorder="1"/>
    <xf numFmtId="9" fontId="5" fillId="5" borderId="2" xfId="1" applyNumberFormat="1" applyFont="1" applyFill="1" applyBorder="1"/>
    <xf numFmtId="0" fontId="8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7" borderId="8" xfId="0" applyFont="1" applyFill="1" applyBorder="1" applyAlignment="1">
      <alignment horizontal="left" wrapText="1"/>
    </xf>
    <xf numFmtId="0" fontId="6" fillId="7" borderId="9" xfId="0" applyFont="1" applyFill="1" applyBorder="1" applyAlignment="1">
      <alignment wrapText="1"/>
    </xf>
    <xf numFmtId="0" fontId="6" fillId="7" borderId="10" xfId="0" applyFont="1" applyFill="1" applyBorder="1" applyAlignment="1">
      <alignment horizontal="left" wrapText="1"/>
    </xf>
    <xf numFmtId="0" fontId="6" fillId="11" borderId="7" xfId="0" applyFont="1" applyFill="1" applyBorder="1"/>
    <xf numFmtId="0" fontId="6" fillId="26" borderId="28" xfId="0" applyFont="1" applyFill="1" applyBorder="1"/>
    <xf numFmtId="0" fontId="6" fillId="26" borderId="4" xfId="0" applyFont="1" applyFill="1" applyBorder="1"/>
    <xf numFmtId="0" fontId="1" fillId="6" borderId="19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5" fillId="5" borderId="28" xfId="0" applyFont="1" applyFill="1" applyBorder="1"/>
    <xf numFmtId="0" fontId="5" fillId="5" borderId="4" xfId="0" applyFont="1" applyFill="1" applyBorder="1" applyAlignment="1">
      <alignment horizontal="right"/>
    </xf>
    <xf numFmtId="10" fontId="5" fillId="5" borderId="29" xfId="0" applyNumberFormat="1" applyFont="1" applyFill="1" applyBorder="1" applyAlignment="1">
      <alignment horizontal="right"/>
    </xf>
    <xf numFmtId="0" fontId="1" fillId="20" borderId="19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3" fillId="0" borderId="0" xfId="0" applyFont="1" applyFill="1"/>
    <xf numFmtId="0" fontId="0" fillId="2" borderId="32" xfId="0" applyFill="1" applyBorder="1" applyAlignment="1">
      <alignment horizontal="center" vertical="center" wrapText="1"/>
    </xf>
    <xf numFmtId="0" fontId="6" fillId="10" borderId="7" xfId="0" applyFont="1" applyFill="1" applyBorder="1"/>
    <xf numFmtId="0" fontId="5" fillId="5" borderId="3" xfId="0" applyFont="1" applyFill="1" applyBorder="1"/>
    <xf numFmtId="0" fontId="5" fillId="5" borderId="7" xfId="0" applyFont="1" applyFill="1" applyBorder="1"/>
    <xf numFmtId="9" fontId="6" fillId="26" borderId="29" xfId="0" applyNumberFormat="1" applyFont="1" applyFill="1" applyBorder="1"/>
    <xf numFmtId="0" fontId="3" fillId="20" borderId="13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10" fontId="6" fillId="0" borderId="0" xfId="0" applyNumberFormat="1" applyFont="1" applyFill="1" applyBorder="1" applyAlignment="1">
      <alignment horizontal="right"/>
    </xf>
    <xf numFmtId="0" fontId="24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10" fontId="25" fillId="0" borderId="0" xfId="0" applyNumberFormat="1" applyFont="1"/>
    <xf numFmtId="10" fontId="1" fillId="4" borderId="16" xfId="0" applyNumberFormat="1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right" vertical="center" wrapText="1"/>
    </xf>
    <xf numFmtId="10" fontId="5" fillId="5" borderId="15" xfId="0" applyNumberFormat="1" applyFont="1" applyFill="1" applyBorder="1" applyAlignment="1">
      <alignment horizontal="right"/>
    </xf>
    <xf numFmtId="10" fontId="6" fillId="10" borderId="15" xfId="0" applyNumberFormat="1" applyFont="1" applyFill="1" applyBorder="1" applyAlignment="1">
      <alignment horizontal="right"/>
    </xf>
    <xf numFmtId="10" fontId="6" fillId="11" borderId="15" xfId="0" applyNumberFormat="1" applyFont="1" applyFill="1" applyBorder="1" applyAlignment="1">
      <alignment horizontal="right"/>
    </xf>
    <xf numFmtId="10" fontId="0" fillId="0" borderId="3" xfId="1" applyNumberFormat="1" applyFont="1" applyBorder="1" applyAlignment="1">
      <alignment horizontal="right"/>
    </xf>
    <xf numFmtId="10" fontId="0" fillId="0" borderId="15" xfId="1" applyNumberFormat="1" applyFont="1" applyFill="1" applyBorder="1"/>
    <xf numFmtId="10" fontId="0" fillId="0" borderId="10" xfId="1" applyNumberFormat="1" applyFont="1" applyFill="1" applyBorder="1"/>
    <xf numFmtId="10" fontId="3" fillId="17" borderId="3" xfId="1" applyNumberFormat="1" applyFont="1" applyFill="1" applyBorder="1"/>
    <xf numFmtId="10" fontId="3" fillId="24" borderId="3" xfId="1" applyNumberFormat="1" applyFont="1" applyFill="1" applyBorder="1"/>
    <xf numFmtId="10" fontId="3" fillId="0" borderId="3" xfId="1" applyNumberFormat="1" applyFont="1" applyFill="1" applyBorder="1"/>
    <xf numFmtId="0" fontId="28" fillId="0" borderId="0" xfId="0" applyFont="1"/>
    <xf numFmtId="3" fontId="14" fillId="16" borderId="3" xfId="0" applyNumberFormat="1" applyFont="1" applyFill="1" applyBorder="1" applyAlignment="1">
      <alignment vertical="center" wrapText="1"/>
    </xf>
    <xf numFmtId="3" fontId="14" fillId="17" borderId="3" xfId="0" applyNumberFormat="1" applyFont="1" applyFill="1" applyBorder="1" applyAlignment="1">
      <alignment vertical="center" wrapText="1"/>
    </xf>
    <xf numFmtId="3" fontId="15" fillId="16" borderId="3" xfId="0" applyNumberFormat="1" applyFont="1" applyFill="1" applyBorder="1" applyAlignment="1">
      <alignment vertical="center" wrapText="1"/>
    </xf>
    <xf numFmtId="10" fontId="0" fillId="0" borderId="0" xfId="1" applyNumberFormat="1" applyFont="1"/>
    <xf numFmtId="0" fontId="6" fillId="8" borderId="28" xfId="0" applyFont="1" applyFill="1" applyBorder="1"/>
    <xf numFmtId="9" fontId="6" fillId="8" borderId="15" xfId="0" applyNumberFormat="1" applyFont="1" applyFill="1" applyBorder="1"/>
    <xf numFmtId="10" fontId="28" fillId="0" borderId="0" xfId="0" applyNumberFormat="1" applyFont="1"/>
    <xf numFmtId="10" fontId="29" fillId="0" borderId="0" xfId="0" applyNumberFormat="1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26" fillId="0" borderId="3" xfId="0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5" fillId="8" borderId="0" xfId="0" applyFont="1" applyFill="1"/>
    <xf numFmtId="0" fontId="6" fillId="0" borderId="28" xfId="0" applyFont="1" applyFill="1" applyBorder="1"/>
    <xf numFmtId="0" fontId="6" fillId="0" borderId="3" xfId="0" applyFont="1" applyFill="1" applyBorder="1"/>
    <xf numFmtId="9" fontId="6" fillId="0" borderId="15" xfId="0" applyNumberFormat="1" applyFont="1" applyFill="1" applyBorder="1"/>
    <xf numFmtId="164" fontId="3" fillId="17" borderId="3" xfId="1" applyNumberFormat="1" applyFont="1" applyFill="1" applyBorder="1"/>
    <xf numFmtId="164" fontId="3" fillId="24" borderId="3" xfId="1" applyNumberFormat="1" applyFont="1" applyFill="1" applyBorder="1"/>
    <xf numFmtId="10" fontId="0" fillId="8" borderId="4" xfId="0" applyNumberFormat="1" applyFont="1" applyFill="1" applyBorder="1" applyAlignment="1">
      <alignment horizontal="right" vertical="center"/>
    </xf>
    <xf numFmtId="0" fontId="26" fillId="4" borderId="3" xfId="0" applyFont="1" applyFill="1" applyBorder="1" applyAlignment="1">
      <alignment horizontal="right" vertical="center" wrapText="1"/>
    </xf>
    <xf numFmtId="0" fontId="26" fillId="8" borderId="3" xfId="0" applyFont="1" applyFill="1" applyBorder="1" applyAlignment="1">
      <alignment horizontal="right" vertical="center" wrapText="1"/>
    </xf>
    <xf numFmtId="0" fontId="1" fillId="20" borderId="1" xfId="0" applyFont="1" applyFill="1" applyBorder="1" applyAlignment="1">
      <alignment horizontal="center" vertical="center"/>
    </xf>
    <xf numFmtId="0" fontId="0" fillId="20" borderId="34" xfId="0" applyFont="1" applyFill="1" applyBorder="1" applyAlignment="1">
      <alignment vertical="center"/>
    </xf>
    <xf numFmtId="0" fontId="3" fillId="20" borderId="35" xfId="0" applyFont="1" applyFill="1" applyBorder="1" applyAlignment="1">
      <alignment vertical="center" wrapText="1"/>
    </xf>
    <xf numFmtId="0" fontId="3" fillId="32" borderId="36" xfId="0" applyFont="1" applyFill="1" applyBorder="1" applyAlignment="1">
      <alignment horizontal="right" vertical="center" wrapText="1"/>
    </xf>
    <xf numFmtId="9" fontId="3" fillId="20" borderId="37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10" fontId="0" fillId="0" borderId="33" xfId="1" applyNumberFormat="1" applyFont="1" applyBorder="1" applyAlignment="1">
      <alignment horizontal="right"/>
    </xf>
    <xf numFmtId="10" fontId="2" fillId="20" borderId="1" xfId="1" applyNumberFormat="1" applyFont="1" applyFill="1" applyBorder="1" applyAlignment="1">
      <alignment horizontal="right"/>
    </xf>
    <xf numFmtId="9" fontId="5" fillId="5" borderId="39" xfId="1" applyFont="1" applyFill="1" applyBorder="1" applyAlignment="1">
      <alignment vertical="center"/>
    </xf>
    <xf numFmtId="0" fontId="5" fillId="5" borderId="7" xfId="0" applyFont="1" applyFill="1" applyBorder="1" applyAlignment="1">
      <alignment vertical="center" wrapText="1"/>
    </xf>
    <xf numFmtId="1" fontId="5" fillId="5" borderId="3" xfId="0" applyNumberFormat="1" applyFont="1" applyFill="1" applyBorder="1" applyAlignment="1">
      <alignment vertical="center" wrapText="1"/>
    </xf>
    <xf numFmtId="10" fontId="5" fillId="5" borderId="15" xfId="1" applyNumberFormat="1" applyFont="1" applyFill="1" applyBorder="1" applyAlignment="1">
      <alignment horizontal="right" vertical="center" wrapText="1"/>
    </xf>
    <xf numFmtId="0" fontId="5" fillId="27" borderId="7" xfId="0" applyFont="1" applyFill="1" applyBorder="1" applyAlignment="1">
      <alignment vertical="center" wrapText="1"/>
    </xf>
    <xf numFmtId="1" fontId="5" fillId="27" borderId="3" xfId="0" applyNumberFormat="1" applyFont="1" applyFill="1" applyBorder="1" applyAlignment="1">
      <alignment vertical="center" wrapText="1"/>
    </xf>
    <xf numFmtId="10" fontId="5" fillId="27" borderId="15" xfId="1" applyNumberFormat="1" applyFont="1" applyFill="1" applyBorder="1" applyAlignment="1">
      <alignment horizontal="right" vertical="center" wrapText="1"/>
    </xf>
    <xf numFmtId="0" fontId="5" fillId="28" borderId="7" xfId="0" applyFont="1" applyFill="1" applyBorder="1" applyAlignment="1">
      <alignment vertical="center" wrapText="1"/>
    </xf>
    <xf numFmtId="1" fontId="5" fillId="28" borderId="3" xfId="0" applyNumberFormat="1" applyFont="1" applyFill="1" applyBorder="1" applyAlignment="1">
      <alignment vertical="center" wrapText="1"/>
    </xf>
    <xf numFmtId="10" fontId="5" fillId="28" borderId="15" xfId="1" applyNumberFormat="1" applyFont="1" applyFill="1" applyBorder="1" applyAlignment="1">
      <alignment horizontal="right" vertical="center" wrapText="1"/>
    </xf>
    <xf numFmtId="0" fontId="6" fillId="29" borderId="7" xfId="0" applyFont="1" applyFill="1" applyBorder="1" applyAlignment="1">
      <alignment vertical="center" wrapText="1"/>
    </xf>
    <xf numFmtId="1" fontId="3" fillId="29" borderId="3" xfId="0" applyNumberFormat="1" applyFont="1" applyFill="1" applyBorder="1" applyAlignment="1">
      <alignment vertical="center" wrapText="1"/>
    </xf>
    <xf numFmtId="10" fontId="6" fillId="29" borderId="15" xfId="1" applyNumberFormat="1" applyFont="1" applyFill="1" applyBorder="1" applyAlignment="1">
      <alignment horizontal="right" vertical="center" wrapText="1"/>
    </xf>
    <xf numFmtId="0" fontId="6" fillId="30" borderId="7" xfId="0" applyFont="1" applyFill="1" applyBorder="1" applyAlignment="1">
      <alignment vertical="center" wrapText="1"/>
    </xf>
    <xf numFmtId="1" fontId="3" fillId="30" borderId="3" xfId="0" applyNumberFormat="1" applyFont="1" applyFill="1" applyBorder="1" applyAlignment="1">
      <alignment vertical="center" wrapText="1"/>
    </xf>
    <xf numFmtId="10" fontId="6" fillId="30" borderId="15" xfId="1" applyNumberFormat="1" applyFont="1" applyFill="1" applyBorder="1" applyAlignment="1">
      <alignment horizontal="right" vertical="center" wrapText="1"/>
    </xf>
    <xf numFmtId="0" fontId="6" fillId="31" borderId="7" xfId="0" applyFont="1" applyFill="1" applyBorder="1" applyAlignment="1">
      <alignment vertical="center" wrapText="1"/>
    </xf>
    <xf numFmtId="1" fontId="3" fillId="31" borderId="3" xfId="0" applyNumberFormat="1" applyFont="1" applyFill="1" applyBorder="1" applyAlignment="1">
      <alignment vertical="center" wrapText="1"/>
    </xf>
    <xf numFmtId="10" fontId="6" fillId="31" borderId="15" xfId="1" applyNumberFormat="1" applyFont="1" applyFill="1" applyBorder="1" applyAlignment="1">
      <alignment horizontal="right" vertical="center" wrapText="1"/>
    </xf>
    <xf numFmtId="0" fontId="6" fillId="25" borderId="7" xfId="0" applyFont="1" applyFill="1" applyBorder="1" applyAlignment="1">
      <alignment vertical="center" wrapText="1"/>
    </xf>
    <xf numFmtId="1" fontId="3" fillId="25" borderId="3" xfId="0" applyNumberFormat="1" applyFont="1" applyFill="1" applyBorder="1" applyAlignment="1">
      <alignment vertical="center" wrapText="1"/>
    </xf>
    <xf numFmtId="10" fontId="6" fillId="25" borderId="15" xfId="1" applyNumberFormat="1" applyFont="1" applyFill="1" applyBorder="1" applyAlignment="1">
      <alignment horizontal="right" vertical="center" wrapText="1"/>
    </xf>
    <xf numFmtId="0" fontId="5" fillId="5" borderId="38" xfId="0" applyFont="1" applyFill="1" applyBorder="1" applyAlignment="1">
      <alignment vertical="center" wrapText="1"/>
    </xf>
    <xf numFmtId="1" fontId="5" fillId="5" borderId="5" xfId="0" applyNumberFormat="1" applyFont="1" applyFill="1" applyBorder="1" applyAlignment="1">
      <alignment vertical="center" wrapText="1"/>
    </xf>
    <xf numFmtId="9" fontId="5" fillId="5" borderId="39" xfId="1" applyFont="1" applyFill="1" applyBorder="1" applyAlignment="1">
      <alignment vertical="center" wrapText="1"/>
    </xf>
    <xf numFmtId="0" fontId="0" fillId="8" borderId="0" xfId="0" applyFill="1" applyBorder="1"/>
    <xf numFmtId="10" fontId="8" fillId="0" borderId="18" xfId="0" applyNumberFormat="1" applyFont="1" applyBorder="1" applyAlignment="1">
      <alignment horizontal="right" vertical="center" wrapText="1"/>
    </xf>
    <xf numFmtId="10" fontId="8" fillId="0" borderId="15" xfId="0" applyNumberFormat="1" applyFont="1" applyBorder="1" applyAlignment="1">
      <alignment horizontal="right" vertical="center" wrapText="1"/>
    </xf>
    <xf numFmtId="10" fontId="8" fillId="0" borderId="10" xfId="0" applyNumberFormat="1" applyFont="1" applyBorder="1" applyAlignment="1">
      <alignment horizontal="right" vertical="center" wrapText="1"/>
    </xf>
    <xf numFmtId="0" fontId="0" fillId="0" borderId="3" xfId="0" applyBorder="1"/>
    <xf numFmtId="0" fontId="26" fillId="4" borderId="4" xfId="0" applyFont="1" applyFill="1" applyBorder="1" applyAlignment="1">
      <alignment horizontal="right" vertical="center" wrapText="1"/>
    </xf>
    <xf numFmtId="10" fontId="0" fillId="4" borderId="4" xfId="0" applyNumberFormat="1" applyFont="1" applyFill="1" applyBorder="1" applyAlignment="1">
      <alignment horizontal="right" vertical="center"/>
    </xf>
    <xf numFmtId="0" fontId="26" fillId="4" borderId="28" xfId="0" applyFont="1" applyFill="1" applyBorder="1" applyAlignment="1">
      <alignment vertical="center" wrapText="1"/>
    </xf>
    <xf numFmtId="0" fontId="27" fillId="4" borderId="29" xfId="0" applyFont="1" applyFill="1" applyBorder="1" applyAlignment="1"/>
    <xf numFmtId="0" fontId="26" fillId="4" borderId="7" xfId="0" applyFont="1" applyFill="1" applyBorder="1" applyAlignment="1">
      <alignment vertical="center" wrapText="1"/>
    </xf>
    <xf numFmtId="0" fontId="26" fillId="0" borderId="7" xfId="0" applyFont="1" applyFill="1" applyBorder="1" applyAlignment="1">
      <alignment vertical="center" wrapText="1"/>
    </xf>
    <xf numFmtId="0" fontId="27" fillId="0" borderId="15" xfId="0" applyFont="1" applyFill="1" applyBorder="1" applyAlignment="1"/>
    <xf numFmtId="0" fontId="26" fillId="0" borderId="7" xfId="0" applyFont="1" applyBorder="1" applyAlignment="1">
      <alignment vertical="center" wrapText="1"/>
    </xf>
    <xf numFmtId="0" fontId="26" fillId="0" borderId="7" xfId="0" applyFont="1" applyBorder="1" applyAlignment="1">
      <alignment horizontal="left" vertical="center" wrapText="1"/>
    </xf>
    <xf numFmtId="0" fontId="0" fillId="0" borderId="7" xfId="0" applyBorder="1"/>
    <xf numFmtId="0" fontId="26" fillId="8" borderId="7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vertical="center" wrapText="1"/>
    </xf>
    <xf numFmtId="0" fontId="26" fillId="4" borderId="9" xfId="0" applyFont="1" applyFill="1" applyBorder="1" applyAlignment="1">
      <alignment horizontal="right" vertical="center" wrapText="1"/>
    </xf>
    <xf numFmtId="10" fontId="0" fillId="20" borderId="36" xfId="0" applyNumberFormat="1" applyFont="1" applyFill="1" applyBorder="1" applyAlignment="1">
      <alignment horizontal="right" vertical="center"/>
    </xf>
    <xf numFmtId="0" fontId="8" fillId="0" borderId="15" xfId="0" applyFont="1" applyBorder="1" applyAlignment="1">
      <alignment horizontal="right" vertical="center" wrapText="1"/>
    </xf>
    <xf numFmtId="0" fontId="8" fillId="4" borderId="10" xfId="0" applyFont="1" applyFill="1" applyBorder="1" applyAlignment="1">
      <alignment horizontal="right" vertical="center" wrapText="1"/>
    </xf>
    <xf numFmtId="10" fontId="6" fillId="25" borderId="15" xfId="0" applyNumberFormat="1" applyFont="1" applyFill="1" applyBorder="1" applyAlignment="1">
      <alignment horizontal="right"/>
    </xf>
    <xf numFmtId="0" fontId="3" fillId="25" borderId="3" xfId="0" applyFont="1" applyFill="1" applyBorder="1"/>
    <xf numFmtId="0" fontId="3" fillId="25" borderId="7" xfId="0" applyFont="1" applyFill="1" applyBorder="1"/>
    <xf numFmtId="0" fontId="5" fillId="5" borderId="8" xfId="0" applyFont="1" applyFill="1" applyBorder="1" applyAlignment="1">
      <alignment vertical="center"/>
    </xf>
    <xf numFmtId="1" fontId="5" fillId="5" borderId="9" xfId="0" applyNumberFormat="1" applyFont="1" applyFill="1" applyBorder="1" applyAlignment="1">
      <alignment vertical="center"/>
    </xf>
    <xf numFmtId="2" fontId="8" fillId="0" borderId="0" xfId="0" applyNumberFormat="1" applyFont="1" applyAlignment="1">
      <alignment horizontal="left" vertical="center" wrapText="1"/>
    </xf>
    <xf numFmtId="2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7" fillId="8" borderId="15" xfId="0" applyFont="1" applyFill="1" applyBorder="1" applyAlignment="1"/>
    <xf numFmtId="0" fontId="18" fillId="21" borderId="24" xfId="0" applyFont="1" applyFill="1" applyBorder="1" applyAlignment="1">
      <alignment horizontal="center" vertical="center"/>
    </xf>
    <xf numFmtId="0" fontId="18" fillId="21" borderId="21" xfId="0" applyFont="1" applyFill="1" applyBorder="1" applyAlignment="1">
      <alignment horizontal="center" vertical="center"/>
    </xf>
    <xf numFmtId="0" fontId="18" fillId="21" borderId="22" xfId="0" applyFont="1" applyFill="1" applyBorder="1" applyAlignment="1">
      <alignment horizontal="center"/>
    </xf>
    <xf numFmtId="0" fontId="18" fillId="21" borderId="23" xfId="0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9" fillId="12" borderId="0" xfId="2" applyBorder="1" applyAlignment="1">
      <alignment horizontal="center" vertical="center" wrapText="1"/>
    </xf>
    <xf numFmtId="0" fontId="9" fillId="12" borderId="5" xfId="2" applyBorder="1" applyAlignment="1">
      <alignment horizontal="center" vertical="center" wrapText="1"/>
    </xf>
  </cellXfs>
  <cellStyles count="4">
    <cellStyle name="Incorrecto" xfId="2" builtinId="27"/>
    <cellStyle name="Normal" xfId="0" builtinId="0"/>
    <cellStyle name="Notas" xfId="3" builtinId="10"/>
    <cellStyle name="Porcentual" xfId="1" builtinId="5"/>
  </cellStyles>
  <dxfs count="2">
    <dxf>
      <font>
        <strike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BC2E6"/>
      <color rgb="FFFEE2DA"/>
      <color rgb="FFBDD7EE"/>
      <color rgb="FFFF0000"/>
      <color rgb="FFFFEDB3"/>
      <color rgb="FFFEC2B8"/>
      <color rgb="FFDDEBF7"/>
      <color rgb="FFFF9797"/>
      <color rgb="FFFF7C80"/>
      <color rgb="FFFF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aneval\COVID19\SITUACI&#211;N%20COVID%20FELIX\INFORMES%20DESDE%20diciembre%2001122020\2021_03%20informes%20marzo\20210302\20210301%20CASOS%20CONFIRMADOS%20POR%20ZONA%20BASICA%20DE%20SALU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0301"/>
      <sheetName val="PARA OCULTAR POSITIVIDAD"/>
      <sheetName val="Hoja1"/>
    </sheetNames>
    <sheetDataSet>
      <sheetData sheetId="0">
        <row r="3">
          <cell r="F3">
            <v>2.4793388429752067E-2</v>
          </cell>
        </row>
        <row r="4">
          <cell r="F4">
            <v>0.17355371900826447</v>
          </cell>
        </row>
        <row r="5">
          <cell r="F5">
            <v>5.7851239669421489E-2</v>
          </cell>
        </row>
        <row r="6">
          <cell r="F6">
            <v>0.10743801652892562</v>
          </cell>
        </row>
        <row r="7">
          <cell r="F7">
            <v>0.15702479338842976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tabSelected="1" zoomScale="70" zoomScaleNormal="70" workbookViewId="0">
      <selection activeCell="B13" sqref="B13"/>
    </sheetView>
  </sheetViews>
  <sheetFormatPr baseColWidth="10" defaultColWidth="9.140625" defaultRowHeight="15"/>
  <cols>
    <col min="1" max="1" width="2" customWidth="1"/>
    <col min="2" max="2" width="34.5703125" customWidth="1"/>
    <col min="3" max="4" width="15.7109375" customWidth="1"/>
    <col min="5" max="5" width="17.7109375" customWidth="1"/>
    <col min="6" max="6" width="18.5703125" customWidth="1"/>
    <col min="7" max="7" width="17.140625" customWidth="1"/>
    <col min="8" max="8" width="7.5703125" style="132" bestFit="1" customWidth="1"/>
    <col min="9" max="9" width="34" customWidth="1"/>
    <col min="10" max="10" width="16.85546875" customWidth="1"/>
    <col min="11" max="11" width="12.28515625" customWidth="1"/>
    <col min="12" max="12" width="13.42578125" customWidth="1"/>
    <col min="13" max="13" width="12.7109375" customWidth="1"/>
    <col min="14" max="14" width="16.140625" customWidth="1"/>
    <col min="15" max="15" width="27.5703125" style="19" customWidth="1"/>
    <col min="16" max="16" width="17.140625" customWidth="1"/>
    <col min="17" max="17" width="12.7109375" customWidth="1"/>
    <col min="18" max="18" width="30.85546875" customWidth="1"/>
  </cols>
  <sheetData>
    <row r="1" spans="2:16" ht="15" customHeight="1" thickBot="1">
      <c r="B1" s="4" t="s">
        <v>239</v>
      </c>
      <c r="I1" s="223" t="s">
        <v>52</v>
      </c>
      <c r="J1" s="224"/>
      <c r="O1"/>
    </row>
    <row r="2" spans="2:16" ht="15" customHeight="1">
      <c r="B2" s="39" t="s">
        <v>0</v>
      </c>
      <c r="C2" s="40" t="s">
        <v>1</v>
      </c>
      <c r="D2" s="40" t="s">
        <v>2</v>
      </c>
      <c r="E2" s="40" t="s">
        <v>3</v>
      </c>
      <c r="F2" s="40" t="s">
        <v>15</v>
      </c>
      <c r="G2" s="41" t="s">
        <v>16</v>
      </c>
      <c r="I2" s="221" t="s">
        <v>53</v>
      </c>
      <c r="J2" s="222"/>
      <c r="O2"/>
    </row>
    <row r="3" spans="2:16" ht="15" customHeight="1">
      <c r="B3" s="38" t="s">
        <v>4</v>
      </c>
      <c r="C3" s="117">
        <v>1</v>
      </c>
      <c r="D3" s="117">
        <v>0</v>
      </c>
      <c r="E3" s="117">
        <v>1</v>
      </c>
      <c r="F3" s="126">
        <f>E3/E$12</f>
        <v>1.0101010101010102E-2</v>
      </c>
      <c r="G3" s="127">
        <f>F3</f>
        <v>1.0101010101010102E-2</v>
      </c>
      <c r="I3" s="42">
        <v>44277</v>
      </c>
      <c r="J3" s="21"/>
      <c r="M3" s="21"/>
      <c r="O3"/>
    </row>
    <row r="4" spans="2:16" ht="15" customHeight="1">
      <c r="B4" s="38" t="s">
        <v>5</v>
      </c>
      <c r="C4" s="118">
        <v>5</v>
      </c>
      <c r="D4" s="118">
        <v>7</v>
      </c>
      <c r="E4" s="118">
        <v>12</v>
      </c>
      <c r="F4" s="126">
        <f t="shared" ref="F4:F12" si="0">E4/E$12</f>
        <v>0.12121212121212122</v>
      </c>
      <c r="G4" s="127">
        <f>G3+F4</f>
        <v>0.13131313131313133</v>
      </c>
      <c r="H4" s="139">
        <f>SUM(F3:F4)</f>
        <v>0.13131313131313133</v>
      </c>
      <c r="I4" s="5"/>
      <c r="M4" s="21"/>
      <c r="O4"/>
    </row>
    <row r="5" spans="2:16" ht="15" customHeight="1" thickBot="1">
      <c r="B5" s="38" t="s">
        <v>6</v>
      </c>
      <c r="C5" s="118">
        <v>5</v>
      </c>
      <c r="D5" s="118">
        <v>8</v>
      </c>
      <c r="E5" s="118">
        <v>13</v>
      </c>
      <c r="F5" s="126">
        <f t="shared" si="0"/>
        <v>0.13131313131313133</v>
      </c>
      <c r="G5" s="127">
        <f>G4+F5</f>
        <v>0.26262626262626265</v>
      </c>
      <c r="H5" s="140">
        <f>SUM(F3:F6)</f>
        <v>0.37373737373737376</v>
      </c>
      <c r="I5" s="5" t="s">
        <v>260</v>
      </c>
      <c r="J5" s="33"/>
      <c r="K5" s="33"/>
      <c r="M5" s="9"/>
      <c r="O5"/>
    </row>
    <row r="6" spans="2:16" ht="15" customHeight="1">
      <c r="B6" s="38" t="s">
        <v>7</v>
      </c>
      <c r="C6" s="118">
        <v>4</v>
      </c>
      <c r="D6" s="118">
        <v>7</v>
      </c>
      <c r="E6" s="118">
        <v>11</v>
      </c>
      <c r="F6" s="126">
        <f t="shared" si="0"/>
        <v>0.1111111111111111</v>
      </c>
      <c r="G6" s="127">
        <f t="shared" ref="G6:G11" si="1">G5+F6</f>
        <v>0.37373737373737376</v>
      </c>
      <c r="H6" s="140">
        <f>SUM(F3:F7)</f>
        <v>0.51515151515151514</v>
      </c>
      <c r="I6" s="22" t="s">
        <v>56</v>
      </c>
      <c r="J6" s="23" t="s">
        <v>21</v>
      </c>
      <c r="K6" s="121" t="s">
        <v>22</v>
      </c>
      <c r="M6" s="8"/>
      <c r="N6" s="9"/>
      <c r="O6" s="9"/>
    </row>
    <row r="7" spans="2:16" ht="15" customHeight="1">
      <c r="B7" s="38" t="s">
        <v>8</v>
      </c>
      <c r="C7" s="118">
        <v>5</v>
      </c>
      <c r="D7" s="118">
        <v>9</v>
      </c>
      <c r="E7" s="118">
        <v>14</v>
      </c>
      <c r="F7" s="126">
        <f t="shared" si="0"/>
        <v>0.14141414141414141</v>
      </c>
      <c r="G7" s="127">
        <f t="shared" si="1"/>
        <v>0.51515151515151514</v>
      </c>
      <c r="H7" s="140">
        <f>SUM(F10:F11)</f>
        <v>0.14141414141414144</v>
      </c>
      <c r="I7" s="167" t="s">
        <v>26</v>
      </c>
      <c r="J7" s="168">
        <v>34</v>
      </c>
      <c r="K7" s="169">
        <f t="shared" ref="K7:K12" si="2">J7/C$20</f>
        <v>0.32075471698113206</v>
      </c>
      <c r="M7" s="8"/>
      <c r="N7" s="33"/>
      <c r="O7" s="9"/>
    </row>
    <row r="8" spans="2:16" ht="15" customHeight="1">
      <c r="B8" s="38" t="s">
        <v>9</v>
      </c>
      <c r="C8" s="118">
        <v>10</v>
      </c>
      <c r="D8" s="118">
        <v>9</v>
      </c>
      <c r="E8" s="118">
        <v>19</v>
      </c>
      <c r="F8" s="126">
        <f t="shared" si="0"/>
        <v>0.19191919191919191</v>
      </c>
      <c r="G8" s="127">
        <f t="shared" si="1"/>
        <v>0.70707070707070707</v>
      </c>
      <c r="H8" s="141"/>
      <c r="I8" s="170" t="s">
        <v>19</v>
      </c>
      <c r="J8" s="171">
        <v>21</v>
      </c>
      <c r="K8" s="172">
        <f t="shared" si="2"/>
        <v>0.19811320754716982</v>
      </c>
      <c r="M8" s="8"/>
      <c r="N8" s="217"/>
      <c r="O8" s="33"/>
    </row>
    <row r="9" spans="2:16" ht="15" customHeight="1">
      <c r="B9" s="38" t="s">
        <v>10</v>
      </c>
      <c r="C9" s="118">
        <v>12</v>
      </c>
      <c r="D9" s="118">
        <v>3</v>
      </c>
      <c r="E9" s="118">
        <v>15</v>
      </c>
      <c r="F9" s="126">
        <f t="shared" si="0"/>
        <v>0.15151515151515152</v>
      </c>
      <c r="G9" s="127">
        <f t="shared" si="1"/>
        <v>0.85858585858585856</v>
      </c>
      <c r="I9" s="173" t="s">
        <v>18</v>
      </c>
      <c r="J9" s="174">
        <v>16</v>
      </c>
      <c r="K9" s="175">
        <f t="shared" si="2"/>
        <v>0.15094339622641509</v>
      </c>
      <c r="M9" s="8"/>
      <c r="N9" s="217"/>
      <c r="O9" s="9"/>
    </row>
    <row r="10" spans="2:16" ht="15" customHeight="1">
      <c r="B10" s="38" t="s">
        <v>11</v>
      </c>
      <c r="C10" s="118">
        <v>4</v>
      </c>
      <c r="D10" s="118">
        <v>4</v>
      </c>
      <c r="E10" s="118">
        <v>8</v>
      </c>
      <c r="F10" s="126">
        <f t="shared" si="0"/>
        <v>8.0808080808080815E-2</v>
      </c>
      <c r="G10" s="127">
        <f t="shared" si="1"/>
        <v>0.93939393939393934</v>
      </c>
      <c r="I10" s="176" t="s">
        <v>12</v>
      </c>
      <c r="J10" s="177">
        <v>13</v>
      </c>
      <c r="K10" s="178">
        <f t="shared" si="2"/>
        <v>0.12264150943396226</v>
      </c>
      <c r="M10" s="8"/>
      <c r="N10" s="217"/>
      <c r="O10" s="9"/>
    </row>
    <row r="11" spans="2:16" ht="15" customHeight="1" thickBot="1">
      <c r="B11" s="106" t="s">
        <v>60</v>
      </c>
      <c r="C11" s="119">
        <v>4</v>
      </c>
      <c r="D11" s="119">
        <v>2</v>
      </c>
      <c r="E11" s="119">
        <v>6</v>
      </c>
      <c r="F11" s="164">
        <f t="shared" si="0"/>
        <v>6.0606060606060608E-2</v>
      </c>
      <c r="G11" s="128">
        <f t="shared" si="1"/>
        <v>1</v>
      </c>
      <c r="H11" s="139"/>
      <c r="I11" s="179" t="s">
        <v>236</v>
      </c>
      <c r="J11" s="180">
        <v>7</v>
      </c>
      <c r="K11" s="181">
        <f t="shared" si="2"/>
        <v>6.6037735849056603E-2</v>
      </c>
      <c r="M11" s="8"/>
      <c r="N11" s="218"/>
      <c r="O11"/>
    </row>
    <row r="12" spans="2:16" ht="15" customHeight="1" thickBot="1">
      <c r="B12" s="76" t="s">
        <v>35</v>
      </c>
      <c r="C12" s="76">
        <v>50</v>
      </c>
      <c r="D12" s="76">
        <v>49</v>
      </c>
      <c r="E12" s="163">
        <v>99</v>
      </c>
      <c r="F12" s="165">
        <f t="shared" si="0"/>
        <v>1</v>
      </c>
      <c r="I12" s="182" t="s">
        <v>57</v>
      </c>
      <c r="J12" s="183">
        <v>5</v>
      </c>
      <c r="K12" s="184">
        <f t="shared" si="2"/>
        <v>4.716981132075472E-2</v>
      </c>
      <c r="N12" s="219"/>
      <c r="O12" s="9"/>
      <c r="P12" s="9"/>
    </row>
    <row r="13" spans="2:16" ht="15" customHeight="1">
      <c r="B13" s="1"/>
      <c r="D13" s="6"/>
      <c r="E13" s="2"/>
      <c r="G13" s="6"/>
      <c r="I13" s="182" t="s">
        <v>259</v>
      </c>
      <c r="J13" s="183">
        <v>4</v>
      </c>
      <c r="K13" s="184">
        <f t="shared" ref="K13" si="3">J13/C$20</f>
        <v>3.7735849056603772E-2</v>
      </c>
      <c r="N13" s="219"/>
      <c r="O13" s="9"/>
      <c r="P13" s="9"/>
    </row>
    <row r="14" spans="2:16" ht="15" customHeight="1" thickBot="1">
      <c r="B14" s="5" t="s">
        <v>240</v>
      </c>
      <c r="E14" s="2"/>
      <c r="F14" s="6"/>
      <c r="G14" s="77"/>
      <c r="I14" s="182" t="s">
        <v>234</v>
      </c>
      <c r="J14" s="183">
        <v>1</v>
      </c>
      <c r="K14" s="184">
        <f>J14/C$20</f>
        <v>9.433962264150943E-3</v>
      </c>
      <c r="N14" s="219"/>
      <c r="O14"/>
    </row>
    <row r="15" spans="2:16" ht="15" customHeight="1" thickBot="1">
      <c r="B15" s="111" t="s">
        <v>66</v>
      </c>
      <c r="C15" s="112" t="s">
        <v>41</v>
      </c>
      <c r="D15" s="113" t="s">
        <v>22</v>
      </c>
      <c r="E15" s="3"/>
      <c r="F15" s="6"/>
      <c r="I15" s="185" t="s">
        <v>27</v>
      </c>
      <c r="J15" s="186">
        <v>5</v>
      </c>
      <c r="K15" s="187">
        <f>J15/C$20</f>
        <v>4.716981132075472E-2</v>
      </c>
      <c r="N15" s="21"/>
      <c r="O15" s="9"/>
      <c r="P15" s="9"/>
    </row>
    <row r="16" spans="2:16" ht="15" customHeight="1" thickBot="1">
      <c r="B16" s="158" t="s">
        <v>228</v>
      </c>
      <c r="C16" s="159">
        <v>81</v>
      </c>
      <c r="D16" s="192">
        <f>C16/C$20</f>
        <v>0.76415094339622647</v>
      </c>
      <c r="F16" s="229" t="s">
        <v>65</v>
      </c>
      <c r="G16" s="230"/>
      <c r="I16" s="188" t="s">
        <v>20</v>
      </c>
      <c r="J16" s="189">
        <f>SUM(J7:J15)</f>
        <v>106</v>
      </c>
      <c r="K16" s="190"/>
      <c r="N16" s="8"/>
      <c r="O16"/>
    </row>
    <row r="17" spans="2:16" ht="15" customHeight="1" thickBot="1">
      <c r="B17" s="160" t="s">
        <v>23</v>
      </c>
      <c r="C17" s="143">
        <v>18</v>
      </c>
      <c r="D17" s="193">
        <f t="shared" ref="D17:D19" si="4">C17/C$20</f>
        <v>0.16981132075471697</v>
      </c>
      <c r="F17" s="227">
        <v>3.1E-2</v>
      </c>
      <c r="G17" s="228"/>
      <c r="N17" s="8"/>
    </row>
    <row r="18" spans="2:16" ht="15.6" customHeight="1" thickBot="1">
      <c r="B18" s="160" t="s">
        <v>24</v>
      </c>
      <c r="C18" s="143">
        <v>6</v>
      </c>
      <c r="D18" s="193">
        <f t="shared" si="4"/>
        <v>5.6603773584905662E-2</v>
      </c>
      <c r="F18" s="229" t="s">
        <v>78</v>
      </c>
      <c r="G18" s="230"/>
      <c r="I18" s="88" t="s">
        <v>99</v>
      </c>
      <c r="J18" s="89"/>
      <c r="K18" s="89"/>
      <c r="N18" s="8"/>
      <c r="O18" s="9"/>
      <c r="P18" s="9"/>
    </row>
    <row r="19" spans="2:16" ht="16.350000000000001" customHeight="1" thickBot="1">
      <c r="B19" s="161" t="s">
        <v>27</v>
      </c>
      <c r="C19" s="162">
        <v>1</v>
      </c>
      <c r="D19" s="194">
        <f t="shared" si="4"/>
        <v>9.433962264150943E-3</v>
      </c>
      <c r="F19" s="225">
        <v>25.9</v>
      </c>
      <c r="G19" s="226"/>
      <c r="I19" s="96" t="s">
        <v>25</v>
      </c>
      <c r="J19" s="97" t="s">
        <v>21</v>
      </c>
      <c r="K19" s="98" t="s">
        <v>22</v>
      </c>
      <c r="N19" s="78"/>
      <c r="O19" s="9"/>
      <c r="P19" s="9"/>
    </row>
    <row r="20" spans="2:16" ht="18.75" thickBot="1">
      <c r="B20" s="155" t="s">
        <v>20</v>
      </c>
      <c r="C20" s="156">
        <f>SUM(C16:C19)</f>
        <v>106</v>
      </c>
      <c r="D20" s="157">
        <f>C20/C$20</f>
        <v>1</v>
      </c>
      <c r="F20" s="37" t="s">
        <v>70</v>
      </c>
      <c r="I20" s="94" t="s">
        <v>84</v>
      </c>
      <c r="J20" s="95">
        <v>56</v>
      </c>
      <c r="K20" s="110">
        <f t="shared" ref="K20:K33" si="5">J20/C$20</f>
        <v>0.52830188679245282</v>
      </c>
      <c r="N20" s="8"/>
    </row>
    <row r="21" spans="2:16" ht="15.6" customHeight="1">
      <c r="C21" s="67"/>
      <c r="I21" s="94" t="s">
        <v>23</v>
      </c>
      <c r="J21" s="95">
        <v>9</v>
      </c>
      <c r="K21" s="110">
        <f t="shared" si="5"/>
        <v>8.4905660377358486E-2</v>
      </c>
      <c r="N21" s="8"/>
      <c r="O21"/>
    </row>
    <row r="22" spans="2:16" ht="15.6" customHeight="1" thickBot="1">
      <c r="B22" s="144" t="s">
        <v>231</v>
      </c>
      <c r="I22" s="94" t="s">
        <v>103</v>
      </c>
      <c r="J22" s="95">
        <v>7</v>
      </c>
      <c r="K22" s="110">
        <f t="shared" si="5"/>
        <v>6.6037735849056603E-2</v>
      </c>
      <c r="O22"/>
    </row>
    <row r="23" spans="2:16" ht="15.75" thickBot="1">
      <c r="B23" s="83" t="s">
        <v>14</v>
      </c>
      <c r="C23" s="116">
        <v>38</v>
      </c>
      <c r="D23" s="85">
        <f>C23/(C23+C24)</f>
        <v>0.35849056603773582</v>
      </c>
      <c r="I23" s="94" t="s">
        <v>67</v>
      </c>
      <c r="J23" s="95">
        <v>2</v>
      </c>
      <c r="K23" s="110">
        <f t="shared" si="5"/>
        <v>1.8867924528301886E-2</v>
      </c>
      <c r="O23"/>
    </row>
    <row r="24" spans="2:16" ht="15.75" thickBot="1">
      <c r="B24" s="84" t="s">
        <v>13</v>
      </c>
      <c r="C24" s="116">
        <v>68</v>
      </c>
      <c r="D24" s="86">
        <f>C24/(C23+C24)</f>
        <v>0.64150943396226412</v>
      </c>
      <c r="I24" s="94" t="s">
        <v>62</v>
      </c>
      <c r="J24" s="95">
        <v>2</v>
      </c>
      <c r="K24" s="110">
        <f t="shared" si="5"/>
        <v>1.8867924528301886E-2</v>
      </c>
      <c r="O24"/>
    </row>
    <row r="25" spans="2:16" ht="18">
      <c r="C25" s="75"/>
      <c r="I25" s="94" t="s">
        <v>98</v>
      </c>
      <c r="J25" s="95">
        <v>1</v>
      </c>
      <c r="K25" s="110">
        <f t="shared" si="5"/>
        <v>9.433962264150943E-3</v>
      </c>
      <c r="M25" s="8"/>
      <c r="O25"/>
    </row>
    <row r="26" spans="2:16" ht="15.75" thickBot="1">
      <c r="B26" s="5" t="s">
        <v>275</v>
      </c>
      <c r="I26" s="94" t="s">
        <v>101</v>
      </c>
      <c r="J26" s="95">
        <v>1</v>
      </c>
      <c r="K26" s="110">
        <f t="shared" si="5"/>
        <v>9.433962264150943E-3</v>
      </c>
      <c r="O26"/>
    </row>
    <row r="27" spans="2:16" ht="15.75" thickBot="1">
      <c r="B27" s="153" t="s">
        <v>169</v>
      </c>
      <c r="C27" s="153" t="s">
        <v>41</v>
      </c>
      <c r="D27" s="153" t="s">
        <v>22</v>
      </c>
      <c r="E27" s="153" t="s">
        <v>17</v>
      </c>
      <c r="I27" s="94" t="s">
        <v>85</v>
      </c>
      <c r="J27" s="95">
        <v>1</v>
      </c>
      <c r="K27" s="110">
        <f t="shared" si="5"/>
        <v>9.433962264150943E-3</v>
      </c>
    </row>
    <row r="28" spans="2:16" ht="18">
      <c r="B28" s="198" t="s">
        <v>171</v>
      </c>
      <c r="C28" s="196">
        <v>7</v>
      </c>
      <c r="D28" s="197">
        <f>C28/C$20</f>
        <v>6.6037735849056603E-2</v>
      </c>
      <c r="E28" s="199">
        <v>1</v>
      </c>
      <c r="F28" s="154" t="s">
        <v>105</v>
      </c>
      <c r="I28" s="145" t="s">
        <v>102</v>
      </c>
      <c r="J28" s="146">
        <v>0</v>
      </c>
      <c r="K28" s="147">
        <f t="shared" si="5"/>
        <v>0</v>
      </c>
      <c r="N28" s="8"/>
      <c r="O28" s="9"/>
      <c r="P28" s="9"/>
    </row>
    <row r="29" spans="2:16" ht="18">
      <c r="B29" s="200" t="s">
        <v>64</v>
      </c>
      <c r="C29" s="151">
        <v>6</v>
      </c>
      <c r="D29" s="197">
        <f t="shared" ref="D29:D74" si="6">C29/C$20</f>
        <v>5.6603773584905662E-2</v>
      </c>
      <c r="E29" s="199">
        <v>2</v>
      </c>
      <c r="F29" s="8"/>
      <c r="I29" s="137" t="s">
        <v>86</v>
      </c>
      <c r="J29" s="146">
        <v>0</v>
      </c>
      <c r="K29" s="138">
        <f t="shared" si="5"/>
        <v>0</v>
      </c>
      <c r="N29" s="8"/>
      <c r="O29" s="9"/>
      <c r="P29" s="9"/>
    </row>
    <row r="30" spans="2:16" ht="15.6" customHeight="1">
      <c r="B30" s="206" t="s">
        <v>123</v>
      </c>
      <c r="C30" s="152">
        <v>5</v>
      </c>
      <c r="D30" s="150">
        <f t="shared" si="6"/>
        <v>4.716981132075472E-2</v>
      </c>
      <c r="E30" s="220">
        <v>3</v>
      </c>
      <c r="F30" s="70"/>
      <c r="I30" s="137" t="s">
        <v>106</v>
      </c>
      <c r="J30" s="146">
        <v>0</v>
      </c>
      <c r="K30" s="138">
        <f t="shared" si="5"/>
        <v>0</v>
      </c>
      <c r="N30" s="8"/>
      <c r="O30" s="9"/>
      <c r="P30" s="9"/>
    </row>
    <row r="31" spans="2:16" ht="15.6" customHeight="1">
      <c r="B31" s="206" t="s">
        <v>108</v>
      </c>
      <c r="C31" s="152">
        <v>5</v>
      </c>
      <c r="D31" s="150">
        <f t="shared" si="6"/>
        <v>4.716981132075472E-2</v>
      </c>
      <c r="E31" s="220">
        <v>4</v>
      </c>
      <c r="F31" s="70"/>
      <c r="I31" s="137" t="s">
        <v>104</v>
      </c>
      <c r="J31" s="146">
        <v>0</v>
      </c>
      <c r="K31" s="138">
        <f t="shared" si="5"/>
        <v>0</v>
      </c>
      <c r="M31" s="9"/>
      <c r="O31" s="9"/>
      <c r="P31" s="9"/>
    </row>
    <row r="32" spans="2:16" ht="15.6" customHeight="1">
      <c r="B32" s="201" t="s">
        <v>119</v>
      </c>
      <c r="C32" s="142">
        <v>4</v>
      </c>
      <c r="D32" s="150">
        <f t="shared" si="6"/>
        <v>3.7735849056603772E-2</v>
      </c>
      <c r="E32" s="202">
        <v>5</v>
      </c>
      <c r="F32" s="8"/>
      <c r="I32" s="137" t="s">
        <v>100</v>
      </c>
      <c r="J32" s="146">
        <v>0</v>
      </c>
      <c r="K32" s="138">
        <f t="shared" si="5"/>
        <v>0</v>
      </c>
      <c r="M32" s="9"/>
      <c r="O32" s="9"/>
      <c r="P32" s="9"/>
    </row>
    <row r="33" spans="1:16" ht="16.350000000000001" customHeight="1">
      <c r="B33" s="201" t="s">
        <v>183</v>
      </c>
      <c r="C33" s="142">
        <v>4</v>
      </c>
      <c r="D33" s="150">
        <f t="shared" si="6"/>
        <v>3.7735849056603772E-2</v>
      </c>
      <c r="E33" s="202">
        <v>6</v>
      </c>
      <c r="F33" s="70"/>
      <c r="G33" s="32"/>
      <c r="I33" s="137" t="s">
        <v>87</v>
      </c>
      <c r="J33" s="146">
        <v>0</v>
      </c>
      <c r="K33" s="138">
        <f t="shared" si="5"/>
        <v>0</v>
      </c>
      <c r="M33" s="9"/>
      <c r="O33" s="9"/>
      <c r="P33" s="9"/>
    </row>
    <row r="34" spans="1:16" ht="15.6" customHeight="1" thickBot="1">
      <c r="A34" s="8"/>
      <c r="B34" s="201" t="s">
        <v>232</v>
      </c>
      <c r="C34" s="142">
        <v>4</v>
      </c>
      <c r="D34" s="150">
        <f t="shared" si="6"/>
        <v>3.7735849056603772E-2</v>
      </c>
      <c r="E34" s="202">
        <v>7</v>
      </c>
      <c r="F34" s="8"/>
      <c r="G34" s="32"/>
      <c r="I34" s="90" t="s">
        <v>20</v>
      </c>
      <c r="J34" s="91">
        <f>SUM(J20:J33)</f>
        <v>79</v>
      </c>
      <c r="K34" s="92"/>
      <c r="O34" s="9"/>
      <c r="P34" s="9"/>
    </row>
    <row r="35" spans="1:16" ht="15.95" customHeight="1">
      <c r="A35" s="8"/>
      <c r="B35" s="201" t="s">
        <v>107</v>
      </c>
      <c r="C35" s="142">
        <v>4</v>
      </c>
      <c r="D35" s="150">
        <f t="shared" si="6"/>
        <v>3.7735849056603772E-2</v>
      </c>
      <c r="E35" s="202">
        <v>8</v>
      </c>
      <c r="F35" s="77"/>
      <c r="G35" s="32"/>
      <c r="M35" s="8"/>
    </row>
    <row r="36" spans="1:16" ht="15.6" customHeight="1" thickBot="1">
      <c r="B36" s="201" t="s">
        <v>175</v>
      </c>
      <c r="C36" s="142">
        <v>3</v>
      </c>
      <c r="D36" s="150">
        <f t="shared" si="6"/>
        <v>2.8301886792452831E-2</v>
      </c>
      <c r="E36" s="202">
        <v>9</v>
      </c>
      <c r="F36" s="8"/>
      <c r="G36" s="32"/>
      <c r="I36" s="5" t="s">
        <v>276</v>
      </c>
      <c r="M36" s="8"/>
      <c r="O36" s="9"/>
      <c r="P36" s="9"/>
    </row>
    <row r="37" spans="1:16" ht="16.149999999999999" customHeight="1" thickBot="1">
      <c r="B37" s="201" t="s">
        <v>229</v>
      </c>
      <c r="C37" s="142">
        <v>3</v>
      </c>
      <c r="D37" s="150">
        <f t="shared" si="6"/>
        <v>2.8301886792452831E-2</v>
      </c>
      <c r="E37" s="202">
        <v>10</v>
      </c>
      <c r="F37" s="70"/>
      <c r="G37" s="33"/>
      <c r="I37" s="102" t="s">
        <v>207</v>
      </c>
      <c r="J37" s="103" t="s">
        <v>41</v>
      </c>
      <c r="K37" s="104" t="s">
        <v>22</v>
      </c>
      <c r="M37" s="8"/>
      <c r="O37" s="9"/>
      <c r="P37" s="9"/>
    </row>
    <row r="38" spans="1:16" ht="18" customHeight="1">
      <c r="B38" s="201" t="s">
        <v>67</v>
      </c>
      <c r="C38" s="142">
        <v>3</v>
      </c>
      <c r="D38" s="150">
        <f t="shared" si="6"/>
        <v>2.8301886792452831E-2</v>
      </c>
      <c r="E38" s="202">
        <v>11</v>
      </c>
      <c r="F38" s="8"/>
      <c r="G38" s="33"/>
      <c r="I38" s="99" t="s">
        <v>46</v>
      </c>
      <c r="J38" s="100">
        <v>66</v>
      </c>
      <c r="K38" s="101">
        <f t="shared" ref="K38:K54" si="7">J38/C$20</f>
        <v>0.62264150943396224</v>
      </c>
      <c r="N38" s="8"/>
      <c r="O38" s="9"/>
      <c r="P38" s="9"/>
    </row>
    <row r="39" spans="1:16" ht="16.149999999999999" customHeight="1">
      <c r="B39" s="203" t="s">
        <v>190</v>
      </c>
      <c r="C39" s="122">
        <v>3</v>
      </c>
      <c r="D39" s="150">
        <f t="shared" si="6"/>
        <v>2.8301886792452831E-2</v>
      </c>
      <c r="E39" s="202">
        <v>12</v>
      </c>
      <c r="F39" s="8"/>
      <c r="G39" s="33"/>
      <c r="I39" s="109" t="s">
        <v>161</v>
      </c>
      <c r="J39" s="108">
        <v>11</v>
      </c>
      <c r="K39" s="123">
        <f t="shared" si="7"/>
        <v>0.10377358490566038</v>
      </c>
      <c r="O39"/>
    </row>
    <row r="40" spans="1:16" ht="16.149999999999999" customHeight="1">
      <c r="B40" s="203" t="s">
        <v>261</v>
      </c>
      <c r="C40" s="122">
        <v>3</v>
      </c>
      <c r="D40" s="150">
        <f t="shared" si="6"/>
        <v>2.8301886792452831E-2</v>
      </c>
      <c r="E40" s="202">
        <v>13</v>
      </c>
      <c r="F40" s="8"/>
      <c r="G40" s="33"/>
      <c r="I40" s="107" t="s">
        <v>205</v>
      </c>
      <c r="J40" s="15">
        <v>7</v>
      </c>
      <c r="K40" s="124">
        <f t="shared" si="7"/>
        <v>6.6037735849056603E-2</v>
      </c>
      <c r="O40"/>
    </row>
    <row r="41" spans="1:16" ht="16.149999999999999" customHeight="1">
      <c r="B41" s="203" t="s">
        <v>174</v>
      </c>
      <c r="C41" s="122">
        <v>3</v>
      </c>
      <c r="D41" s="150">
        <f t="shared" si="6"/>
        <v>2.8301886792452831E-2</v>
      </c>
      <c r="E41" s="202">
        <v>14</v>
      </c>
      <c r="F41" s="8"/>
      <c r="G41" s="33"/>
      <c r="I41" s="107" t="s">
        <v>273</v>
      </c>
      <c r="J41" s="15">
        <v>3</v>
      </c>
      <c r="K41" s="124">
        <f t="shared" si="7"/>
        <v>2.8301886792452831E-2</v>
      </c>
      <c r="O41"/>
    </row>
    <row r="42" spans="1:16" ht="16.149999999999999" customHeight="1">
      <c r="B42" s="204" t="s">
        <v>118</v>
      </c>
      <c r="C42" s="122">
        <v>3</v>
      </c>
      <c r="D42" s="150">
        <f t="shared" si="6"/>
        <v>2.8301886792452831E-2</v>
      </c>
      <c r="E42" s="202">
        <v>15</v>
      </c>
      <c r="F42" s="8"/>
      <c r="G42" s="33"/>
      <c r="I42" s="107" t="s">
        <v>162</v>
      </c>
      <c r="J42" s="15">
        <v>2</v>
      </c>
      <c r="K42" s="124">
        <f t="shared" si="7"/>
        <v>1.8867924528301886E-2</v>
      </c>
      <c r="O42"/>
    </row>
    <row r="43" spans="1:16" ht="18">
      <c r="B43" s="203" t="s">
        <v>120</v>
      </c>
      <c r="C43" s="122">
        <v>2</v>
      </c>
      <c r="D43" s="150">
        <f t="shared" si="6"/>
        <v>1.8867924528301886E-2</v>
      </c>
      <c r="E43" s="202">
        <v>16</v>
      </c>
      <c r="F43" s="8"/>
      <c r="G43" s="33"/>
      <c r="I43" s="93" t="s">
        <v>274</v>
      </c>
      <c r="J43" s="69">
        <v>2</v>
      </c>
      <c r="K43" s="125">
        <f t="shared" si="7"/>
        <v>1.8867924528301886E-2</v>
      </c>
      <c r="O43"/>
    </row>
    <row r="44" spans="1:16" ht="16.149999999999999" customHeight="1">
      <c r="B44" s="203" t="s">
        <v>224</v>
      </c>
      <c r="C44" s="122">
        <v>2</v>
      </c>
      <c r="D44" s="150">
        <f t="shared" si="6"/>
        <v>1.8867924528301886E-2</v>
      </c>
      <c r="E44" s="202">
        <v>17</v>
      </c>
      <c r="F44" s="8"/>
      <c r="G44" s="33"/>
      <c r="I44" s="93" t="s">
        <v>164</v>
      </c>
      <c r="J44" s="69">
        <v>2</v>
      </c>
      <c r="K44" s="125">
        <f t="shared" si="7"/>
        <v>1.8867924528301886E-2</v>
      </c>
      <c r="O44"/>
    </row>
    <row r="45" spans="1:16" ht="16.149999999999999" customHeight="1">
      <c r="B45" s="203" t="s">
        <v>122</v>
      </c>
      <c r="C45" s="122">
        <v>2</v>
      </c>
      <c r="D45" s="150">
        <f t="shared" si="6"/>
        <v>1.8867924528301886E-2</v>
      </c>
      <c r="E45" s="202">
        <v>18</v>
      </c>
      <c r="F45" s="8"/>
      <c r="G45" s="33"/>
      <c r="I45" s="93" t="s">
        <v>124</v>
      </c>
      <c r="J45" s="69">
        <v>2</v>
      </c>
      <c r="K45" s="125">
        <f t="shared" si="7"/>
        <v>1.8867924528301886E-2</v>
      </c>
      <c r="O45"/>
    </row>
    <row r="46" spans="1:16" ht="16.149999999999999" customHeight="1">
      <c r="B46" s="203" t="s">
        <v>186</v>
      </c>
      <c r="C46" s="122">
        <v>2</v>
      </c>
      <c r="D46" s="150">
        <f t="shared" si="6"/>
        <v>1.8867924528301886E-2</v>
      </c>
      <c r="E46" s="202">
        <v>19</v>
      </c>
      <c r="F46" s="8"/>
      <c r="G46" s="33"/>
      <c r="I46" s="93" t="s">
        <v>63</v>
      </c>
      <c r="J46" s="69">
        <v>2</v>
      </c>
      <c r="K46" s="125">
        <f t="shared" si="7"/>
        <v>1.8867924528301886E-2</v>
      </c>
    </row>
    <row r="47" spans="1:16" ht="18">
      <c r="B47" s="203" t="s">
        <v>177</v>
      </c>
      <c r="C47" s="122">
        <v>2</v>
      </c>
      <c r="D47" s="150">
        <f t="shared" si="6"/>
        <v>1.8867924528301886E-2</v>
      </c>
      <c r="E47" s="202">
        <v>20</v>
      </c>
      <c r="F47" s="8"/>
      <c r="G47" s="9"/>
      <c r="I47" s="93" t="s">
        <v>202</v>
      </c>
      <c r="J47" s="69">
        <v>2</v>
      </c>
      <c r="K47" s="125">
        <f t="shared" si="7"/>
        <v>1.8867924528301886E-2</v>
      </c>
      <c r="M47" s="9"/>
      <c r="O47"/>
    </row>
    <row r="48" spans="1:16" ht="16.149999999999999" customHeight="1">
      <c r="B48" s="203" t="s">
        <v>233</v>
      </c>
      <c r="C48" s="122">
        <v>2</v>
      </c>
      <c r="D48" s="150">
        <f t="shared" si="6"/>
        <v>1.8867924528301886E-2</v>
      </c>
      <c r="E48" s="202">
        <v>21</v>
      </c>
      <c r="F48" s="8"/>
      <c r="G48" s="9"/>
      <c r="I48" s="93" t="s">
        <v>201</v>
      </c>
      <c r="J48" s="69">
        <v>1</v>
      </c>
      <c r="K48" s="125">
        <f t="shared" si="7"/>
        <v>9.433962264150943E-3</v>
      </c>
      <c r="M48" s="9"/>
      <c r="O48"/>
    </row>
    <row r="49" spans="1:15" ht="16.149999999999999" customHeight="1">
      <c r="B49" s="203" t="s">
        <v>262</v>
      </c>
      <c r="C49" s="122">
        <v>2</v>
      </c>
      <c r="D49" s="150">
        <f t="shared" si="6"/>
        <v>1.8867924528301886E-2</v>
      </c>
      <c r="E49" s="202">
        <v>22</v>
      </c>
      <c r="F49" s="8"/>
      <c r="G49" s="9"/>
      <c r="I49" s="93" t="s">
        <v>166</v>
      </c>
      <c r="J49" s="69">
        <v>1</v>
      </c>
      <c r="K49" s="125">
        <f t="shared" si="7"/>
        <v>9.433962264150943E-3</v>
      </c>
      <c r="M49" s="9"/>
      <c r="O49"/>
    </row>
    <row r="50" spans="1:15" ht="16.149999999999999" customHeight="1">
      <c r="B50" s="203" t="s">
        <v>62</v>
      </c>
      <c r="C50" s="122">
        <v>2</v>
      </c>
      <c r="D50" s="150">
        <f t="shared" si="6"/>
        <v>1.8867924528301886E-2</v>
      </c>
      <c r="E50" s="202">
        <v>23</v>
      </c>
      <c r="F50" s="8"/>
      <c r="G50" s="9"/>
      <c r="I50" s="93" t="s">
        <v>167</v>
      </c>
      <c r="J50" s="69">
        <v>1</v>
      </c>
      <c r="K50" s="125">
        <f t="shared" si="7"/>
        <v>9.433962264150943E-3</v>
      </c>
      <c r="O50"/>
    </row>
    <row r="51" spans="1:15">
      <c r="B51" s="205" t="s">
        <v>173</v>
      </c>
      <c r="C51" s="195">
        <v>2</v>
      </c>
      <c r="D51" s="150">
        <f t="shared" si="6"/>
        <v>1.8867924528301886E-2</v>
      </c>
      <c r="E51" s="202">
        <v>24</v>
      </c>
      <c r="I51" s="93" t="s">
        <v>163</v>
      </c>
      <c r="J51" s="69">
        <v>1</v>
      </c>
      <c r="K51" s="125">
        <f t="shared" si="7"/>
        <v>9.433962264150943E-3</v>
      </c>
      <c r="O51"/>
    </row>
    <row r="52" spans="1:15">
      <c r="B52" s="205" t="s">
        <v>237</v>
      </c>
      <c r="C52" s="195">
        <v>1</v>
      </c>
      <c r="D52" s="150">
        <f t="shared" si="6"/>
        <v>9.433962264150943E-3</v>
      </c>
      <c r="E52" s="202">
        <v>25</v>
      </c>
      <c r="I52" s="93" t="s">
        <v>168</v>
      </c>
      <c r="J52" s="69">
        <v>1</v>
      </c>
      <c r="K52" s="125">
        <f t="shared" si="7"/>
        <v>9.433962264150943E-3</v>
      </c>
      <c r="O52"/>
    </row>
    <row r="53" spans="1:15" ht="18">
      <c r="B53" s="203" t="s">
        <v>263</v>
      </c>
      <c r="C53" s="122">
        <v>1</v>
      </c>
      <c r="D53" s="150">
        <f t="shared" si="6"/>
        <v>9.433962264150943E-3</v>
      </c>
      <c r="E53" s="202">
        <v>26</v>
      </c>
      <c r="F53" s="8"/>
      <c r="G53" s="9"/>
      <c r="I53" s="93" t="s">
        <v>203</v>
      </c>
      <c r="J53" s="69">
        <v>1</v>
      </c>
      <c r="K53" s="125">
        <f t="shared" si="7"/>
        <v>9.433962264150943E-3</v>
      </c>
      <c r="O53"/>
    </row>
    <row r="54" spans="1:15" ht="18">
      <c r="A54" s="191"/>
      <c r="B54" s="205" t="s">
        <v>264</v>
      </c>
      <c r="C54" s="195">
        <v>1</v>
      </c>
      <c r="D54" s="150">
        <f t="shared" si="6"/>
        <v>9.433962264150943E-3</v>
      </c>
      <c r="E54" s="202">
        <v>27</v>
      </c>
      <c r="F54" s="8"/>
      <c r="G54" s="9"/>
      <c r="I54" s="214" t="s">
        <v>27</v>
      </c>
      <c r="J54" s="213">
        <v>1</v>
      </c>
      <c r="K54" s="212">
        <f t="shared" si="7"/>
        <v>9.433962264150943E-3</v>
      </c>
      <c r="O54"/>
    </row>
    <row r="55" spans="1:15" ht="18.75" thickBot="1">
      <c r="A55" s="191"/>
      <c r="B55" s="205" t="s">
        <v>265</v>
      </c>
      <c r="C55" s="195">
        <v>1</v>
      </c>
      <c r="D55" s="150">
        <f t="shared" si="6"/>
        <v>9.433962264150943E-3</v>
      </c>
      <c r="E55" s="202">
        <v>28</v>
      </c>
      <c r="F55" s="8"/>
      <c r="G55" s="9"/>
      <c r="I55" s="215" t="s">
        <v>20</v>
      </c>
      <c r="J55" s="216">
        <f>SUM(J38:J54)</f>
        <v>106</v>
      </c>
      <c r="K55" s="166"/>
      <c r="O55"/>
    </row>
    <row r="56" spans="1:15" ht="18">
      <c r="A56" s="191"/>
      <c r="B56" s="205" t="s">
        <v>98</v>
      </c>
      <c r="C56" s="195">
        <v>1</v>
      </c>
      <c r="D56" s="150">
        <f t="shared" si="6"/>
        <v>9.433962264150943E-3</v>
      </c>
      <c r="E56" s="202">
        <v>29</v>
      </c>
      <c r="F56" s="8"/>
      <c r="G56" s="9"/>
      <c r="O56"/>
    </row>
    <row r="57" spans="1:15" ht="18">
      <c r="A57" s="191"/>
      <c r="B57" s="205" t="s">
        <v>170</v>
      </c>
      <c r="C57" s="195">
        <v>1</v>
      </c>
      <c r="D57" s="150">
        <f t="shared" si="6"/>
        <v>9.433962264150943E-3</v>
      </c>
      <c r="E57" s="202">
        <v>30</v>
      </c>
      <c r="F57" s="8"/>
      <c r="G57" s="9"/>
      <c r="O57"/>
    </row>
    <row r="58" spans="1:15" ht="18">
      <c r="A58" s="191"/>
      <c r="B58" s="205" t="s">
        <v>266</v>
      </c>
      <c r="C58" s="195">
        <v>1</v>
      </c>
      <c r="D58" s="150">
        <f t="shared" si="6"/>
        <v>9.433962264150943E-3</v>
      </c>
      <c r="E58" s="202">
        <v>31</v>
      </c>
      <c r="F58" s="8"/>
      <c r="G58" s="9"/>
      <c r="O58"/>
    </row>
    <row r="59" spans="1:15" ht="18">
      <c r="A59" s="191"/>
      <c r="B59" s="205" t="s">
        <v>121</v>
      </c>
      <c r="C59" s="195">
        <v>1</v>
      </c>
      <c r="D59" s="150">
        <f t="shared" si="6"/>
        <v>9.433962264150943E-3</v>
      </c>
      <c r="E59" s="202">
        <v>32</v>
      </c>
      <c r="G59" s="9"/>
      <c r="O59"/>
    </row>
    <row r="60" spans="1:15" ht="18">
      <c r="A60" s="191"/>
      <c r="B60" s="205" t="s">
        <v>185</v>
      </c>
      <c r="C60" s="195">
        <v>1</v>
      </c>
      <c r="D60" s="150">
        <f t="shared" si="6"/>
        <v>9.433962264150943E-3</v>
      </c>
      <c r="E60" s="202">
        <v>33</v>
      </c>
      <c r="G60" s="9"/>
      <c r="O60"/>
    </row>
    <row r="61" spans="1:15" ht="18">
      <c r="A61" s="191"/>
      <c r="B61" s="205" t="s">
        <v>109</v>
      </c>
      <c r="C61" s="195">
        <v>1</v>
      </c>
      <c r="D61" s="150">
        <f t="shared" si="6"/>
        <v>9.433962264150943E-3</v>
      </c>
      <c r="E61" s="202">
        <v>34</v>
      </c>
      <c r="G61" s="9"/>
      <c r="O61"/>
    </row>
    <row r="62" spans="1:15" ht="18">
      <c r="A62" s="191"/>
      <c r="B62" s="205" t="s">
        <v>117</v>
      </c>
      <c r="C62" s="195">
        <v>1</v>
      </c>
      <c r="D62" s="150">
        <f t="shared" si="6"/>
        <v>9.433962264150943E-3</v>
      </c>
      <c r="E62" s="202">
        <v>35</v>
      </c>
      <c r="G62" s="9"/>
      <c r="O62"/>
    </row>
    <row r="63" spans="1:15" ht="18">
      <c r="A63" s="191"/>
      <c r="B63" s="205" t="s">
        <v>187</v>
      </c>
      <c r="C63" s="195">
        <v>1</v>
      </c>
      <c r="D63" s="150">
        <f t="shared" si="6"/>
        <v>9.433962264150943E-3</v>
      </c>
      <c r="E63" s="202">
        <v>36</v>
      </c>
      <c r="G63" s="9"/>
      <c r="O63"/>
    </row>
    <row r="64" spans="1:15" ht="18">
      <c r="A64" s="191"/>
      <c r="B64" s="205" t="s">
        <v>267</v>
      </c>
      <c r="C64" s="195">
        <v>1</v>
      </c>
      <c r="D64" s="150">
        <f t="shared" si="6"/>
        <v>9.433962264150943E-3</v>
      </c>
      <c r="E64" s="202">
        <v>37</v>
      </c>
      <c r="F64" s="9"/>
      <c r="G64" s="9"/>
      <c r="O64"/>
    </row>
    <row r="65" spans="1:15" ht="18">
      <c r="A65" s="191"/>
      <c r="B65" s="205" t="s">
        <v>225</v>
      </c>
      <c r="C65" s="195">
        <v>1</v>
      </c>
      <c r="D65" s="150">
        <f t="shared" si="6"/>
        <v>9.433962264150943E-3</v>
      </c>
      <c r="E65" s="202">
        <v>38</v>
      </c>
      <c r="F65" s="9"/>
      <c r="G65" s="9"/>
      <c r="O65"/>
    </row>
    <row r="66" spans="1:15" ht="18">
      <c r="A66" s="191"/>
      <c r="B66" s="205" t="s">
        <v>191</v>
      </c>
      <c r="C66" s="195">
        <v>1</v>
      </c>
      <c r="D66" s="150">
        <f t="shared" si="6"/>
        <v>9.433962264150943E-3</v>
      </c>
      <c r="E66" s="202">
        <v>39</v>
      </c>
      <c r="F66" s="9"/>
      <c r="G66" s="9"/>
      <c r="O66"/>
    </row>
    <row r="67" spans="1:15" ht="18">
      <c r="A67" s="191"/>
      <c r="B67" s="205" t="s">
        <v>268</v>
      </c>
      <c r="C67" s="195">
        <v>1</v>
      </c>
      <c r="D67" s="150">
        <f t="shared" si="6"/>
        <v>9.433962264150943E-3</v>
      </c>
      <c r="E67" s="202">
        <v>40</v>
      </c>
      <c r="F67" s="9"/>
      <c r="G67" s="9"/>
      <c r="O67"/>
    </row>
    <row r="68" spans="1:15" ht="18">
      <c r="A68" s="191"/>
      <c r="B68" s="205" t="s">
        <v>182</v>
      </c>
      <c r="C68" s="195">
        <v>1</v>
      </c>
      <c r="D68" s="150">
        <f t="shared" si="6"/>
        <v>9.433962264150943E-3</v>
      </c>
      <c r="E68" s="202">
        <v>41</v>
      </c>
      <c r="F68" s="9"/>
      <c r="G68" s="9"/>
      <c r="O68"/>
    </row>
    <row r="69" spans="1:15" ht="18">
      <c r="A69" s="191"/>
      <c r="B69" s="205" t="s">
        <v>269</v>
      </c>
      <c r="C69" s="195">
        <v>1</v>
      </c>
      <c r="D69" s="150">
        <f t="shared" si="6"/>
        <v>9.433962264150943E-3</v>
      </c>
      <c r="E69" s="202">
        <v>42</v>
      </c>
      <c r="G69" s="9"/>
      <c r="O69"/>
    </row>
    <row r="70" spans="1:15" ht="18">
      <c r="A70" s="191"/>
      <c r="B70" s="205" t="s">
        <v>194</v>
      </c>
      <c r="C70" s="195">
        <v>1</v>
      </c>
      <c r="D70" s="150">
        <f t="shared" si="6"/>
        <v>9.433962264150943E-3</v>
      </c>
      <c r="E70" s="202">
        <v>43</v>
      </c>
      <c r="G70" s="9"/>
      <c r="H70" s="132" t="s">
        <v>22</v>
      </c>
      <c r="O70"/>
    </row>
    <row r="71" spans="1:15" ht="18">
      <c r="A71" s="191"/>
      <c r="B71" s="205" t="s">
        <v>270</v>
      </c>
      <c r="C71" s="195">
        <v>1</v>
      </c>
      <c r="D71" s="150">
        <f t="shared" si="6"/>
        <v>9.433962264150943E-3</v>
      </c>
      <c r="E71" s="202">
        <v>44</v>
      </c>
      <c r="G71" s="9"/>
      <c r="H71" s="132">
        <v>0.64814814814814814</v>
      </c>
      <c r="O71"/>
    </row>
    <row r="72" spans="1:15" ht="18">
      <c r="A72" s="191"/>
      <c r="B72" s="205" t="s">
        <v>111</v>
      </c>
      <c r="C72" s="195">
        <v>1</v>
      </c>
      <c r="D72" s="150">
        <f t="shared" si="6"/>
        <v>9.433962264150943E-3</v>
      </c>
      <c r="E72" s="202">
        <v>45</v>
      </c>
      <c r="G72" s="9"/>
      <c r="H72" s="132">
        <v>8.3333333333333329E-2</v>
      </c>
      <c r="O72"/>
    </row>
    <row r="73" spans="1:15" ht="18">
      <c r="B73" s="205" t="s">
        <v>271</v>
      </c>
      <c r="C73" s="195">
        <v>1</v>
      </c>
      <c r="D73" s="150">
        <f t="shared" si="6"/>
        <v>9.433962264150943E-3</v>
      </c>
      <c r="E73" s="202">
        <v>46</v>
      </c>
      <c r="G73" s="9"/>
      <c r="H73" s="132">
        <v>9.2592592592592587E-3</v>
      </c>
      <c r="O73"/>
    </row>
    <row r="74" spans="1:15" ht="18">
      <c r="B74" s="205" t="s">
        <v>272</v>
      </c>
      <c r="C74" s="195">
        <v>1</v>
      </c>
      <c r="D74" s="150">
        <f t="shared" si="6"/>
        <v>9.433962264150943E-3</v>
      </c>
      <c r="E74" s="202">
        <v>47</v>
      </c>
      <c r="G74" s="9"/>
      <c r="H74" s="132">
        <v>2.7777777777777776E-2</v>
      </c>
      <c r="O74"/>
    </row>
    <row r="75" spans="1:15" ht="18">
      <c r="B75" s="206" t="s">
        <v>27</v>
      </c>
      <c r="C75" s="152">
        <f>C20-SUM(C28:C74)</f>
        <v>5</v>
      </c>
      <c r="D75" s="150">
        <f>C75/C$20</f>
        <v>4.716981132075472E-2</v>
      </c>
      <c r="E75" s="210"/>
      <c r="F75" s="132">
        <v>2.7777777777777776E-2</v>
      </c>
      <c r="H75"/>
      <c r="O75"/>
    </row>
    <row r="76" spans="1:15" ht="18.75" thickBot="1">
      <c r="B76" s="207" t="s">
        <v>20</v>
      </c>
      <c r="C76" s="208">
        <f>SUM(C28:C75)</f>
        <v>106</v>
      </c>
      <c r="D76" s="209">
        <f>C76/C$20</f>
        <v>1</v>
      </c>
      <c r="E76" s="211"/>
      <c r="F76" s="132">
        <v>0</v>
      </c>
      <c r="H76"/>
      <c r="J76" s="114"/>
      <c r="K76" s="115"/>
      <c r="O76"/>
    </row>
    <row r="77" spans="1:15" ht="18">
      <c r="E77" s="9"/>
      <c r="F77" s="132">
        <v>1.8518518518518517E-2</v>
      </c>
      <c r="H77"/>
      <c r="J77" s="78"/>
      <c r="K77" s="68"/>
      <c r="O77"/>
    </row>
    <row r="78" spans="1:15" ht="18">
      <c r="E78" s="9"/>
      <c r="F78" s="132">
        <v>4.6296296296296294E-2</v>
      </c>
      <c r="H78"/>
      <c r="K78" s="9"/>
      <c r="O78"/>
    </row>
    <row r="79" spans="1:15" ht="18">
      <c r="E79" s="9"/>
      <c r="F79" s="132">
        <v>0</v>
      </c>
      <c r="H79"/>
      <c r="K79" s="9"/>
      <c r="O79"/>
    </row>
    <row r="80" spans="1:15" ht="18">
      <c r="E80" s="9"/>
      <c r="F80" s="132">
        <v>0</v>
      </c>
      <c r="H80"/>
      <c r="K80" s="9"/>
      <c r="O80"/>
    </row>
    <row r="81" spans="5:15" ht="18">
      <c r="E81" s="9"/>
      <c r="F81" s="132">
        <v>0</v>
      </c>
      <c r="G81" s="9"/>
      <c r="H81"/>
      <c r="K81" s="9"/>
      <c r="O81"/>
    </row>
    <row r="82" spans="5:15" ht="18">
      <c r="E82" s="9"/>
      <c r="F82" s="132">
        <v>0</v>
      </c>
      <c r="G82" s="9"/>
      <c r="H82"/>
      <c r="K82" s="9"/>
      <c r="O82"/>
    </row>
    <row r="83" spans="5:15" ht="18">
      <c r="E83" s="9"/>
      <c r="F83" s="132">
        <v>0</v>
      </c>
      <c r="G83" s="9"/>
      <c r="H83"/>
      <c r="K83" s="9"/>
      <c r="O83"/>
    </row>
    <row r="84" spans="5:15" ht="18">
      <c r="E84" s="9"/>
      <c r="F84" s="132">
        <v>0</v>
      </c>
      <c r="G84" s="9"/>
      <c r="H84"/>
      <c r="K84" s="9"/>
      <c r="O84"/>
    </row>
    <row r="85" spans="5:15" ht="18">
      <c r="G85" s="9"/>
      <c r="I85" s="9"/>
      <c r="M85" s="9"/>
      <c r="O85"/>
    </row>
    <row r="86" spans="5:15" ht="18">
      <c r="G86" s="9"/>
      <c r="I86" s="9"/>
      <c r="M86" s="9"/>
      <c r="O86"/>
    </row>
    <row r="87" spans="5:15" ht="18">
      <c r="G87" s="9"/>
      <c r="M87" s="9"/>
      <c r="O87"/>
    </row>
    <row r="88" spans="5:15">
      <c r="O88"/>
    </row>
  </sheetData>
  <sortState ref="G19:I32">
    <sortCondition descending="1" ref="H19:H32"/>
  </sortState>
  <mergeCells count="6">
    <mergeCell ref="I2:J2"/>
    <mergeCell ref="I1:J1"/>
    <mergeCell ref="F19:G19"/>
    <mergeCell ref="F17:G17"/>
    <mergeCell ref="F16:G16"/>
    <mergeCell ref="F18:G18"/>
  </mergeCells>
  <pageMargins left="0.70866141732283472" right="0.70866141732283472" top="0.74803149606299213" bottom="0.74803149606299213" header="0.31496062992125984" footer="0.31496062992125984"/>
  <pageSetup paperSize="9" scale="6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1"/>
  <sheetViews>
    <sheetView topLeftCell="A31" zoomScale="85" zoomScaleNormal="85" workbookViewId="0">
      <selection activeCell="N46" sqref="N46:N59"/>
    </sheetView>
  </sheetViews>
  <sheetFormatPr baseColWidth="10" defaultRowHeight="15"/>
  <cols>
    <col min="1" max="1" width="35.140625" customWidth="1"/>
    <col min="2" max="2" width="25.140625" customWidth="1"/>
    <col min="7" max="7" width="49.140625" customWidth="1"/>
  </cols>
  <sheetData>
    <row r="1" spans="1:3" ht="18.75" thickBot="1">
      <c r="A1" s="11" t="s">
        <v>128</v>
      </c>
      <c r="B1" s="12" t="s">
        <v>41</v>
      </c>
      <c r="C1" s="12" t="s">
        <v>22</v>
      </c>
    </row>
    <row r="2" spans="1:3" ht="18">
      <c r="A2" s="8" t="s">
        <v>129</v>
      </c>
      <c r="B2" s="9">
        <v>59</v>
      </c>
      <c r="C2" s="9" t="s">
        <v>214</v>
      </c>
    </row>
    <row r="3" spans="1:3" ht="32.25" customHeight="1">
      <c r="A3" s="8" t="s">
        <v>136</v>
      </c>
      <c r="B3" s="9">
        <v>4</v>
      </c>
      <c r="C3" s="9" t="s">
        <v>211</v>
      </c>
    </row>
    <row r="4" spans="1:3" ht="18">
      <c r="A4" s="8" t="s">
        <v>141</v>
      </c>
      <c r="B4" s="9">
        <v>4</v>
      </c>
      <c r="C4" s="9" t="s">
        <v>211</v>
      </c>
    </row>
    <row r="5" spans="1:3" ht="32.25" customHeight="1">
      <c r="A5" s="8" t="s">
        <v>204</v>
      </c>
      <c r="B5" s="9">
        <v>4</v>
      </c>
      <c r="C5" s="9" t="s">
        <v>211</v>
      </c>
    </row>
    <row r="6" spans="1:3" ht="18">
      <c r="A6" s="8" t="s">
        <v>150</v>
      </c>
      <c r="B6" s="9">
        <v>3</v>
      </c>
      <c r="C6" s="9" t="s">
        <v>208</v>
      </c>
    </row>
    <row r="7" spans="1:3" ht="18">
      <c r="A7" s="8" t="s">
        <v>155</v>
      </c>
      <c r="B7" s="9">
        <v>3</v>
      </c>
      <c r="C7" s="9" t="s">
        <v>208</v>
      </c>
    </row>
    <row r="8" spans="1:3" ht="18">
      <c r="A8" s="8" t="s">
        <v>215</v>
      </c>
      <c r="B8" s="9">
        <v>3</v>
      </c>
      <c r="C8" s="9" t="s">
        <v>208</v>
      </c>
    </row>
    <row r="9" spans="1:3" ht="18">
      <c r="A9" s="8" t="s">
        <v>144</v>
      </c>
      <c r="B9" s="9">
        <v>2</v>
      </c>
      <c r="C9" s="9" t="s">
        <v>212</v>
      </c>
    </row>
    <row r="10" spans="1:3" ht="18">
      <c r="A10" s="8" t="s">
        <v>140</v>
      </c>
      <c r="B10" s="9">
        <v>2</v>
      </c>
      <c r="C10" s="9" t="s">
        <v>212</v>
      </c>
    </row>
    <row r="11" spans="1:3" ht="18">
      <c r="A11" s="8" t="s">
        <v>216</v>
      </c>
      <c r="B11" s="9">
        <v>1</v>
      </c>
      <c r="C11" s="9" t="s">
        <v>209</v>
      </c>
    </row>
    <row r="12" spans="1:3" ht="18">
      <c r="A12" s="8" t="s">
        <v>146</v>
      </c>
      <c r="B12" s="9">
        <v>1</v>
      </c>
      <c r="C12" s="9" t="s">
        <v>209</v>
      </c>
    </row>
    <row r="13" spans="1:3" ht="18">
      <c r="A13" s="8" t="s">
        <v>147</v>
      </c>
      <c r="B13" s="9">
        <v>1</v>
      </c>
      <c r="C13" s="9" t="s">
        <v>209</v>
      </c>
    </row>
    <row r="14" spans="1:3" ht="18">
      <c r="A14" s="8" t="s">
        <v>148</v>
      </c>
      <c r="B14" s="9">
        <v>1</v>
      </c>
      <c r="C14" s="9" t="s">
        <v>209</v>
      </c>
    </row>
    <row r="15" spans="1:3" ht="18">
      <c r="A15" s="8" t="s">
        <v>217</v>
      </c>
      <c r="B15" s="9">
        <v>1</v>
      </c>
      <c r="C15" s="9" t="s">
        <v>209</v>
      </c>
    </row>
    <row r="16" spans="1:3" ht="18">
      <c r="A16" s="8" t="s">
        <v>218</v>
      </c>
      <c r="B16" s="9">
        <v>1</v>
      </c>
      <c r="C16" s="9" t="s">
        <v>209</v>
      </c>
    </row>
    <row r="17" spans="1:3" ht="18">
      <c r="A17" s="8" t="s">
        <v>131</v>
      </c>
      <c r="B17" s="9">
        <v>1</v>
      </c>
      <c r="C17" s="9" t="s">
        <v>209</v>
      </c>
    </row>
    <row r="18" spans="1:3" ht="18">
      <c r="A18" s="8" t="s">
        <v>153</v>
      </c>
      <c r="B18" s="9">
        <v>1</v>
      </c>
      <c r="C18" s="9" t="s">
        <v>209</v>
      </c>
    </row>
    <row r="19" spans="1:3" ht="18">
      <c r="A19" s="8" t="s">
        <v>219</v>
      </c>
      <c r="B19" s="9">
        <v>1</v>
      </c>
      <c r="C19" s="9" t="s">
        <v>209</v>
      </c>
    </row>
    <row r="20" spans="1:3" ht="18">
      <c r="A20" s="8" t="s">
        <v>220</v>
      </c>
      <c r="B20" s="9">
        <v>1</v>
      </c>
      <c r="C20" s="9" t="s">
        <v>209</v>
      </c>
    </row>
    <row r="21" spans="1:3" ht="18">
      <c r="A21" s="8" t="s">
        <v>158</v>
      </c>
      <c r="B21" s="9">
        <v>1</v>
      </c>
      <c r="C21" s="9" t="s">
        <v>209</v>
      </c>
    </row>
    <row r="22" spans="1:3" ht="18">
      <c r="A22" s="8" t="s">
        <v>221</v>
      </c>
      <c r="B22" s="9">
        <v>1</v>
      </c>
      <c r="C22" s="9" t="s">
        <v>209</v>
      </c>
    </row>
    <row r="23" spans="1:3" ht="18">
      <c r="A23" s="8" t="s">
        <v>213</v>
      </c>
      <c r="B23" s="9">
        <v>1</v>
      </c>
      <c r="C23" s="9" t="s">
        <v>209</v>
      </c>
    </row>
    <row r="24" spans="1:3" ht="18">
      <c r="A24" s="8" t="s">
        <v>222</v>
      </c>
      <c r="B24" s="9">
        <v>1</v>
      </c>
      <c r="C24" s="9" t="s">
        <v>209</v>
      </c>
    </row>
    <row r="25" spans="1:3" ht="18">
      <c r="A25" s="8" t="s">
        <v>206</v>
      </c>
      <c r="B25" s="9">
        <v>1</v>
      </c>
      <c r="C25" s="9" t="s">
        <v>209</v>
      </c>
    </row>
    <row r="26" spans="1:3" ht="18">
      <c r="A26" s="8" t="s">
        <v>27</v>
      </c>
      <c r="B26" s="9">
        <v>5</v>
      </c>
      <c r="C26" s="9" t="s">
        <v>210</v>
      </c>
    </row>
    <row r="27" spans="1:3" ht="18">
      <c r="A27" s="8"/>
      <c r="B27" s="9"/>
      <c r="C27" s="9"/>
    </row>
    <row r="28" spans="1:3" ht="18">
      <c r="A28" s="8"/>
      <c r="B28" s="9"/>
      <c r="C28" s="9"/>
    </row>
    <row r="29" spans="1:3" ht="18">
      <c r="A29" s="8"/>
      <c r="B29" s="9"/>
      <c r="C29" s="9"/>
    </row>
    <row r="30" spans="1:3" ht="18">
      <c r="A30" s="8"/>
      <c r="B30" s="9"/>
      <c r="C30" s="9"/>
    </row>
    <row r="31" spans="1:3" ht="18">
      <c r="A31" s="8"/>
      <c r="B31" s="9"/>
      <c r="C31" s="9"/>
    </row>
    <row r="32" spans="1:3" ht="18">
      <c r="A32" s="8"/>
      <c r="B32" s="9"/>
      <c r="C32" s="9"/>
    </row>
    <row r="33" spans="1:14" ht="18">
      <c r="A33" s="8"/>
      <c r="B33" s="9"/>
      <c r="C33" s="9"/>
    </row>
    <row r="34" spans="1:14" ht="18">
      <c r="A34" s="8"/>
      <c r="B34" s="9"/>
      <c r="C34" s="9"/>
    </row>
    <row r="35" spans="1:14" ht="18">
      <c r="A35" s="8"/>
      <c r="B35" s="9"/>
      <c r="C35" s="9"/>
    </row>
    <row r="36" spans="1:14" ht="18">
      <c r="A36" s="8"/>
      <c r="B36" s="9"/>
      <c r="C36" s="9"/>
    </row>
    <row r="37" spans="1:14" ht="18">
      <c r="A37" s="8"/>
      <c r="B37" s="9"/>
      <c r="C37" s="9"/>
    </row>
    <row r="38" spans="1:14" ht="18">
      <c r="A38" s="8"/>
      <c r="B38" s="9"/>
      <c r="C38" s="9"/>
    </row>
    <row r="39" spans="1:14" ht="18">
      <c r="A39" s="8"/>
      <c r="B39" s="9"/>
      <c r="C39" s="9"/>
      <c r="G39" s="87"/>
    </row>
    <row r="40" spans="1:14" ht="18">
      <c r="A40" s="8"/>
      <c r="B40" s="9"/>
      <c r="C40" s="9"/>
    </row>
    <row r="46" spans="1:14">
      <c r="A46" s="80" t="s">
        <v>84</v>
      </c>
      <c r="B46" t="str">
        <f>CONCATENATE(A46,"**")</f>
        <v>Zaragoza **</v>
      </c>
      <c r="C46">
        <f>VLOOKUP($B46,$A$2:$C$37,2,FALSE)</f>
        <v>59</v>
      </c>
      <c r="G46" s="80"/>
      <c r="M46" s="80" t="s">
        <v>84</v>
      </c>
      <c r="N46">
        <v>59</v>
      </c>
    </row>
    <row r="47" spans="1:14">
      <c r="A47" s="80" t="s">
        <v>62</v>
      </c>
      <c r="B47" t="str">
        <f t="shared" ref="B47:B59" si="0">CONCATENATE(A47,"**")</f>
        <v>Utebo**</v>
      </c>
      <c r="C47">
        <f t="shared" ref="C47:C59" si="1">VLOOKUP(B47,$A$2:$C$37,2,FALSE)</f>
        <v>1</v>
      </c>
      <c r="G47" s="80"/>
      <c r="M47" s="80" t="s">
        <v>100</v>
      </c>
      <c r="N47">
        <v>4</v>
      </c>
    </row>
    <row r="48" spans="1:14">
      <c r="A48" s="80" t="s">
        <v>106</v>
      </c>
      <c r="B48" t="str">
        <f t="shared" si="0"/>
        <v>Monzón**</v>
      </c>
      <c r="C48">
        <f t="shared" si="1"/>
        <v>1</v>
      </c>
      <c r="G48" s="80"/>
      <c r="M48" s="80" t="s">
        <v>104</v>
      </c>
      <c r="N48">
        <v>3</v>
      </c>
    </row>
    <row r="49" spans="1:14">
      <c r="A49" s="80" t="s">
        <v>103</v>
      </c>
      <c r="B49" t="str">
        <f t="shared" si="0"/>
        <v>Calatayud**</v>
      </c>
      <c r="C49" t="e">
        <f t="shared" si="1"/>
        <v>#N/A</v>
      </c>
      <c r="G49" s="80"/>
      <c r="M49" s="80" t="s">
        <v>62</v>
      </c>
      <c r="N49">
        <v>1</v>
      </c>
    </row>
    <row r="50" spans="1:14">
      <c r="A50" s="80" t="s">
        <v>23</v>
      </c>
      <c r="B50" t="str">
        <f t="shared" si="0"/>
        <v>Huesca**</v>
      </c>
      <c r="C50">
        <f t="shared" si="1"/>
        <v>1</v>
      </c>
      <c r="G50" s="80"/>
      <c r="M50" s="80" t="s">
        <v>106</v>
      </c>
      <c r="N50">
        <v>1</v>
      </c>
    </row>
    <row r="51" spans="1:14">
      <c r="A51" s="80" t="s">
        <v>102</v>
      </c>
      <c r="B51" t="str">
        <f t="shared" si="0"/>
        <v>Cuarte de Huerva**</v>
      </c>
      <c r="C51" t="e">
        <f t="shared" si="1"/>
        <v>#N/A</v>
      </c>
      <c r="G51" s="80"/>
      <c r="M51" s="80" t="s">
        <v>23</v>
      </c>
      <c r="N51">
        <v>1</v>
      </c>
    </row>
    <row r="52" spans="1:14">
      <c r="A52" s="80" t="s">
        <v>100</v>
      </c>
      <c r="B52" t="str">
        <f t="shared" si="0"/>
        <v>Alcañiz**</v>
      </c>
      <c r="C52">
        <f t="shared" si="1"/>
        <v>4</v>
      </c>
      <c r="G52" s="80"/>
      <c r="M52" s="80" t="s">
        <v>101</v>
      </c>
      <c r="N52">
        <v>1</v>
      </c>
    </row>
    <row r="53" spans="1:14">
      <c r="A53" s="80" t="s">
        <v>98</v>
      </c>
      <c r="B53" t="str">
        <f t="shared" si="0"/>
        <v>Barbastro**</v>
      </c>
      <c r="C53" t="e">
        <f t="shared" si="1"/>
        <v>#N/A</v>
      </c>
      <c r="G53" s="80"/>
      <c r="M53" s="80" t="s">
        <v>87</v>
      </c>
      <c r="N53">
        <v>1</v>
      </c>
    </row>
    <row r="54" spans="1:14">
      <c r="A54" s="80" t="s">
        <v>86</v>
      </c>
      <c r="B54" t="str">
        <f t="shared" si="0"/>
        <v>Tarazona **</v>
      </c>
      <c r="C54" t="e">
        <f t="shared" si="1"/>
        <v>#N/A</v>
      </c>
      <c r="G54" s="80"/>
      <c r="M54" s="80" t="s">
        <v>103</v>
      </c>
      <c r="N54">
        <v>0</v>
      </c>
    </row>
    <row r="55" spans="1:14">
      <c r="A55" s="80" t="s">
        <v>24</v>
      </c>
      <c r="B55" t="str">
        <f t="shared" si="0"/>
        <v>Teruel**</v>
      </c>
      <c r="C55" t="e">
        <f t="shared" si="1"/>
        <v>#N/A</v>
      </c>
      <c r="G55" s="80"/>
      <c r="M55" s="80" t="s">
        <v>102</v>
      </c>
      <c r="N55">
        <v>0</v>
      </c>
    </row>
    <row r="56" spans="1:14">
      <c r="A56" s="80" t="s">
        <v>101</v>
      </c>
      <c r="B56" t="str">
        <f t="shared" si="0"/>
        <v>Jaca**</v>
      </c>
      <c r="C56">
        <f t="shared" si="1"/>
        <v>1</v>
      </c>
      <c r="G56" s="80"/>
      <c r="M56" s="80" t="s">
        <v>98</v>
      </c>
      <c r="N56">
        <v>0</v>
      </c>
    </row>
    <row r="57" spans="1:14">
      <c r="A57" s="80" t="s">
        <v>67</v>
      </c>
      <c r="B57" t="str">
        <f t="shared" si="0"/>
        <v>Fraga**</v>
      </c>
      <c r="C57" t="e">
        <f t="shared" si="1"/>
        <v>#N/A</v>
      </c>
      <c r="G57" s="80"/>
      <c r="M57" s="80" t="s">
        <v>86</v>
      </c>
      <c r="N57">
        <v>0</v>
      </c>
    </row>
    <row r="58" spans="1:14">
      <c r="A58" s="80" t="s">
        <v>104</v>
      </c>
      <c r="B58" t="str">
        <f t="shared" si="0"/>
        <v>Ejea de los Caballeros**</v>
      </c>
      <c r="C58">
        <f t="shared" si="1"/>
        <v>3</v>
      </c>
      <c r="G58" s="80"/>
      <c r="M58" s="80" t="s">
        <v>24</v>
      </c>
      <c r="N58">
        <v>0</v>
      </c>
    </row>
    <row r="59" spans="1:14">
      <c r="A59" s="82" t="s">
        <v>87</v>
      </c>
      <c r="B59" t="str">
        <f t="shared" si="0"/>
        <v>Caspe**</v>
      </c>
      <c r="C59">
        <f t="shared" si="1"/>
        <v>1</v>
      </c>
      <c r="G59" s="82"/>
      <c r="M59" s="82" t="s">
        <v>67</v>
      </c>
      <c r="N59">
        <v>0</v>
      </c>
    </row>
    <row r="60" spans="1:14" ht="15.75" thickBot="1">
      <c r="A60" s="81" t="s">
        <v>20</v>
      </c>
      <c r="B60" s="81" t="s">
        <v>20</v>
      </c>
      <c r="G60" s="81"/>
      <c r="M60" s="81" t="s">
        <v>20</v>
      </c>
    </row>
    <row r="67" spans="1:14">
      <c r="M67">
        <v>0</v>
      </c>
    </row>
    <row r="69" spans="1:14" ht="36.75" thickBot="1">
      <c r="A69" s="11" t="s">
        <v>128</v>
      </c>
      <c r="B69" s="12" t="s">
        <v>41</v>
      </c>
      <c r="C69" s="12" t="s">
        <v>22</v>
      </c>
      <c r="G69" s="11" t="s">
        <v>169</v>
      </c>
      <c r="H69" s="12" t="s">
        <v>41</v>
      </c>
      <c r="I69" s="12" t="s">
        <v>22</v>
      </c>
      <c r="M69" s="80" t="s">
        <v>84</v>
      </c>
      <c r="N69">
        <v>95</v>
      </c>
    </row>
    <row r="70" spans="1:14" ht="18">
      <c r="A70" s="8" t="s">
        <v>129</v>
      </c>
      <c r="B70" s="9">
        <v>56</v>
      </c>
      <c r="C70" s="9" t="s">
        <v>130</v>
      </c>
      <c r="G70" s="8" t="s">
        <v>170</v>
      </c>
      <c r="H70" s="9">
        <v>6</v>
      </c>
      <c r="I70" s="9" t="s">
        <v>125</v>
      </c>
      <c r="M70" s="80" t="s">
        <v>23</v>
      </c>
      <c r="N70">
        <v>6</v>
      </c>
    </row>
    <row r="71" spans="1:14" ht="18">
      <c r="A71" s="8" t="s">
        <v>131</v>
      </c>
      <c r="B71" s="9">
        <v>10</v>
      </c>
      <c r="C71" s="9" t="s">
        <v>132</v>
      </c>
      <c r="G71" s="8" t="s">
        <v>171</v>
      </c>
      <c r="H71" s="9">
        <v>6</v>
      </c>
      <c r="I71" s="9" t="s">
        <v>125</v>
      </c>
      <c r="M71" s="80" t="s">
        <v>104</v>
      </c>
      <c r="N71">
        <v>4</v>
      </c>
    </row>
    <row r="72" spans="1:14" ht="18">
      <c r="A72" s="8" t="s">
        <v>133</v>
      </c>
      <c r="B72" s="9">
        <v>6</v>
      </c>
      <c r="C72" s="9" t="s">
        <v>125</v>
      </c>
      <c r="G72" s="8" t="s">
        <v>107</v>
      </c>
      <c r="H72" s="9">
        <v>5</v>
      </c>
      <c r="I72" s="9" t="s">
        <v>172</v>
      </c>
      <c r="M72" s="80" t="s">
        <v>98</v>
      </c>
      <c r="N72">
        <v>3</v>
      </c>
    </row>
    <row r="73" spans="1:14" ht="18">
      <c r="A73" s="8" t="s">
        <v>134</v>
      </c>
      <c r="B73" s="9">
        <v>3</v>
      </c>
      <c r="C73" s="9" t="s">
        <v>135</v>
      </c>
      <c r="G73" s="8" t="s">
        <v>173</v>
      </c>
      <c r="H73" s="9">
        <v>5</v>
      </c>
      <c r="I73" s="9" t="s">
        <v>172</v>
      </c>
      <c r="M73" s="80" t="s">
        <v>62</v>
      </c>
      <c r="N73">
        <v>2</v>
      </c>
    </row>
    <row r="74" spans="1:14" ht="18">
      <c r="A74" s="8" t="s">
        <v>136</v>
      </c>
      <c r="B74" s="9">
        <v>2</v>
      </c>
      <c r="C74" s="9" t="s">
        <v>137</v>
      </c>
      <c r="G74" s="8" t="s">
        <v>120</v>
      </c>
      <c r="H74" s="9">
        <v>4</v>
      </c>
      <c r="I74" s="9" t="s">
        <v>126</v>
      </c>
      <c r="M74" s="80" t="s">
        <v>106</v>
      </c>
      <c r="N74">
        <v>2</v>
      </c>
    </row>
    <row r="75" spans="1:14" ht="18">
      <c r="A75" s="8" t="s">
        <v>138</v>
      </c>
      <c r="B75" s="9">
        <v>2</v>
      </c>
      <c r="C75" s="9" t="s">
        <v>137</v>
      </c>
      <c r="G75" s="8" t="s">
        <v>174</v>
      </c>
      <c r="H75" s="9">
        <v>4</v>
      </c>
      <c r="I75" s="9" t="s">
        <v>126</v>
      </c>
      <c r="M75" s="80" t="s">
        <v>103</v>
      </c>
      <c r="N75">
        <v>1</v>
      </c>
    </row>
    <row r="76" spans="1:14" ht="18">
      <c r="A76" s="8" t="s">
        <v>139</v>
      </c>
      <c r="B76" s="9">
        <v>2</v>
      </c>
      <c r="C76" s="9" t="s">
        <v>137</v>
      </c>
      <c r="G76" s="8" t="s">
        <v>108</v>
      </c>
      <c r="H76" s="9">
        <v>4</v>
      </c>
      <c r="I76" s="9" t="s">
        <v>126</v>
      </c>
      <c r="M76" s="80" t="s">
        <v>67</v>
      </c>
      <c r="N76">
        <v>1</v>
      </c>
    </row>
    <row r="77" spans="1:14" ht="18">
      <c r="A77" s="8" t="s">
        <v>140</v>
      </c>
      <c r="B77" s="9">
        <v>2</v>
      </c>
      <c r="C77" s="9" t="s">
        <v>137</v>
      </c>
      <c r="G77" s="8" t="s">
        <v>116</v>
      </c>
      <c r="H77" s="9">
        <v>3</v>
      </c>
      <c r="I77" s="9" t="s">
        <v>135</v>
      </c>
      <c r="M77" s="80" t="s">
        <v>87</v>
      </c>
      <c r="N77">
        <v>1</v>
      </c>
    </row>
    <row r="78" spans="1:14" ht="18">
      <c r="A78" s="8" t="s">
        <v>141</v>
      </c>
      <c r="B78" s="9">
        <v>2</v>
      </c>
      <c r="C78" s="9" t="s">
        <v>137</v>
      </c>
      <c r="G78" s="8" t="s">
        <v>119</v>
      </c>
      <c r="H78" s="9">
        <v>3</v>
      </c>
      <c r="I78" s="9" t="s">
        <v>135</v>
      </c>
      <c r="M78" s="80" t="s">
        <v>102</v>
      </c>
      <c r="N78">
        <v>0</v>
      </c>
    </row>
    <row r="79" spans="1:14" ht="18">
      <c r="A79" s="8" t="s">
        <v>142</v>
      </c>
      <c r="B79" s="9">
        <v>1</v>
      </c>
      <c r="C79" s="9" t="s">
        <v>127</v>
      </c>
      <c r="G79" s="8" t="s">
        <v>175</v>
      </c>
      <c r="H79" s="9">
        <v>3</v>
      </c>
      <c r="I79" s="9" t="s">
        <v>135</v>
      </c>
      <c r="M79" s="80" t="s">
        <v>100</v>
      </c>
      <c r="N79">
        <v>0</v>
      </c>
    </row>
    <row r="80" spans="1:14" ht="18">
      <c r="A80" s="8" t="s">
        <v>143</v>
      </c>
      <c r="B80" s="9">
        <v>1</v>
      </c>
      <c r="C80" s="9" t="s">
        <v>127</v>
      </c>
      <c r="G80" s="8" t="s">
        <v>176</v>
      </c>
      <c r="H80" s="9">
        <v>3</v>
      </c>
      <c r="I80" s="9" t="s">
        <v>135</v>
      </c>
      <c r="M80" s="80" t="s">
        <v>86</v>
      </c>
      <c r="N80">
        <v>0</v>
      </c>
    </row>
    <row r="81" spans="1:14" ht="18">
      <c r="A81" s="8" t="s">
        <v>144</v>
      </c>
      <c r="B81" s="9">
        <v>1</v>
      </c>
      <c r="C81" s="9" t="s">
        <v>127</v>
      </c>
      <c r="G81" s="8" t="s">
        <v>114</v>
      </c>
      <c r="H81" s="9">
        <v>3</v>
      </c>
      <c r="I81" s="9" t="s">
        <v>135</v>
      </c>
      <c r="M81" s="80" t="s">
        <v>24</v>
      </c>
      <c r="N81">
        <v>0</v>
      </c>
    </row>
    <row r="82" spans="1:14" ht="18">
      <c r="A82" s="8" t="s">
        <v>145</v>
      </c>
      <c r="B82" s="9">
        <v>1</v>
      </c>
      <c r="C82" s="9" t="s">
        <v>127</v>
      </c>
      <c r="G82" s="8" t="s">
        <v>177</v>
      </c>
      <c r="H82" s="9">
        <v>3</v>
      </c>
      <c r="I82" s="9" t="s">
        <v>135</v>
      </c>
      <c r="M82" s="82" t="s">
        <v>101</v>
      </c>
      <c r="N82">
        <v>0</v>
      </c>
    </row>
    <row r="83" spans="1:14" ht="18">
      <c r="A83" s="8" t="s">
        <v>146</v>
      </c>
      <c r="B83" s="9">
        <v>1</v>
      </c>
      <c r="C83" s="9" t="s">
        <v>127</v>
      </c>
      <c r="G83" s="8" t="s">
        <v>110</v>
      </c>
      <c r="H83" s="9">
        <v>3</v>
      </c>
      <c r="I83" s="9" t="s">
        <v>135</v>
      </c>
    </row>
    <row r="84" spans="1:14" ht="18">
      <c r="A84" s="8" t="s">
        <v>147</v>
      </c>
      <c r="B84" s="9">
        <v>1</v>
      </c>
      <c r="C84" s="9" t="s">
        <v>127</v>
      </c>
      <c r="G84" s="8" t="s">
        <v>178</v>
      </c>
      <c r="H84" s="9">
        <v>3</v>
      </c>
      <c r="I84" s="9" t="s">
        <v>135</v>
      </c>
    </row>
    <row r="85" spans="1:14" ht="18">
      <c r="A85" s="8" t="s">
        <v>148</v>
      </c>
      <c r="B85" s="9">
        <v>1</v>
      </c>
      <c r="C85" s="9" t="s">
        <v>127</v>
      </c>
      <c r="G85" s="8" t="s">
        <v>179</v>
      </c>
      <c r="H85" s="9">
        <v>3</v>
      </c>
      <c r="I85" s="9" t="s">
        <v>135</v>
      </c>
    </row>
    <row r="86" spans="1:14" ht="18">
      <c r="A86" s="8" t="s">
        <v>149</v>
      </c>
      <c r="B86" s="9">
        <v>1</v>
      </c>
      <c r="C86" s="9" t="s">
        <v>127</v>
      </c>
      <c r="G86" s="8" t="s">
        <v>180</v>
      </c>
      <c r="H86" s="9">
        <v>2</v>
      </c>
      <c r="I86" s="9" t="s">
        <v>137</v>
      </c>
    </row>
    <row r="87" spans="1:14" ht="18">
      <c r="A87" s="8" t="s">
        <v>150</v>
      </c>
      <c r="B87" s="9">
        <v>1</v>
      </c>
      <c r="C87" s="9" t="s">
        <v>127</v>
      </c>
      <c r="G87" s="8" t="s">
        <v>100</v>
      </c>
      <c r="H87" s="9">
        <v>2</v>
      </c>
      <c r="I87" s="9" t="s">
        <v>137</v>
      </c>
    </row>
    <row r="88" spans="1:14" ht="18">
      <c r="A88" s="8" t="s">
        <v>151</v>
      </c>
      <c r="B88" s="9">
        <v>1</v>
      </c>
      <c r="C88" s="9" t="s">
        <v>127</v>
      </c>
      <c r="G88" s="8" t="s">
        <v>115</v>
      </c>
      <c r="H88" s="9">
        <v>2</v>
      </c>
      <c r="I88" s="9" t="s">
        <v>137</v>
      </c>
    </row>
    <row r="89" spans="1:14" ht="18">
      <c r="A89" s="8" t="s">
        <v>152</v>
      </c>
      <c r="B89" s="9">
        <v>1</v>
      </c>
      <c r="C89" s="9" t="s">
        <v>127</v>
      </c>
      <c r="G89" s="8" t="s">
        <v>121</v>
      </c>
      <c r="H89" s="9">
        <v>2</v>
      </c>
      <c r="I89" s="9" t="s">
        <v>137</v>
      </c>
    </row>
    <row r="90" spans="1:14" ht="18">
      <c r="A90" s="8" t="s">
        <v>117</v>
      </c>
      <c r="B90" s="9">
        <v>1</v>
      </c>
      <c r="C90" s="9" t="s">
        <v>127</v>
      </c>
      <c r="G90" s="8" t="s">
        <v>181</v>
      </c>
      <c r="H90" s="9">
        <v>2</v>
      </c>
      <c r="I90" s="9" t="s">
        <v>137</v>
      </c>
    </row>
    <row r="91" spans="1:14" ht="18">
      <c r="A91" s="8" t="s">
        <v>153</v>
      </c>
      <c r="B91" s="9">
        <v>1</v>
      </c>
      <c r="C91" s="9" t="s">
        <v>127</v>
      </c>
      <c r="G91" s="8" t="s">
        <v>182</v>
      </c>
      <c r="H91" s="9">
        <v>2</v>
      </c>
      <c r="I91" s="9" t="s">
        <v>137</v>
      </c>
    </row>
    <row r="92" spans="1:14" ht="18">
      <c r="A92" s="8" t="s">
        <v>154</v>
      </c>
      <c r="B92" s="9">
        <v>1</v>
      </c>
      <c r="C92" s="9" t="s">
        <v>127</v>
      </c>
      <c r="G92" s="8" t="s">
        <v>62</v>
      </c>
      <c r="H92" s="9">
        <v>2</v>
      </c>
      <c r="I92" s="9" t="s">
        <v>137</v>
      </c>
    </row>
    <row r="93" spans="1:14" ht="18">
      <c r="A93" s="8" t="s">
        <v>155</v>
      </c>
      <c r="B93" s="9">
        <v>1</v>
      </c>
      <c r="C93" s="9" t="s">
        <v>127</v>
      </c>
      <c r="G93" s="8" t="s">
        <v>183</v>
      </c>
      <c r="H93" s="9">
        <v>1</v>
      </c>
      <c r="I93" s="9" t="s">
        <v>127</v>
      </c>
    </row>
    <row r="94" spans="1:14" ht="18">
      <c r="A94" s="8" t="s">
        <v>156</v>
      </c>
      <c r="B94" s="9">
        <v>1</v>
      </c>
      <c r="C94" s="9" t="s">
        <v>127</v>
      </c>
      <c r="G94" s="8" t="s">
        <v>184</v>
      </c>
      <c r="H94" s="9">
        <v>1</v>
      </c>
      <c r="I94" s="9" t="s">
        <v>127</v>
      </c>
    </row>
    <row r="95" spans="1:14" ht="18">
      <c r="A95" s="8" t="s">
        <v>157</v>
      </c>
      <c r="B95" s="9">
        <v>1</v>
      </c>
      <c r="C95" s="9" t="s">
        <v>127</v>
      </c>
      <c r="G95" s="8" t="s">
        <v>148</v>
      </c>
      <c r="H95" s="9">
        <v>1</v>
      </c>
      <c r="I95" s="9" t="s">
        <v>127</v>
      </c>
    </row>
    <row r="96" spans="1:14" ht="18">
      <c r="A96" s="8" t="s">
        <v>158</v>
      </c>
      <c r="B96" s="9">
        <v>1</v>
      </c>
      <c r="C96" s="9" t="s">
        <v>127</v>
      </c>
      <c r="G96" s="8" t="s">
        <v>64</v>
      </c>
      <c r="H96" s="9">
        <v>1</v>
      </c>
      <c r="I96" s="9" t="s">
        <v>127</v>
      </c>
    </row>
    <row r="97" spans="1:9" ht="18">
      <c r="A97" s="8" t="s">
        <v>159</v>
      </c>
      <c r="B97" s="9">
        <v>1</v>
      </c>
      <c r="C97" s="9" t="s">
        <v>127</v>
      </c>
      <c r="G97" s="8" t="s">
        <v>165</v>
      </c>
      <c r="H97" s="9">
        <v>1</v>
      </c>
      <c r="I97" s="9" t="s">
        <v>127</v>
      </c>
    </row>
    <row r="98" spans="1:9" ht="18">
      <c r="A98" s="8" t="s">
        <v>160</v>
      </c>
      <c r="B98" s="9">
        <v>1</v>
      </c>
      <c r="C98" s="9" t="s">
        <v>127</v>
      </c>
      <c r="G98" s="8" t="s">
        <v>122</v>
      </c>
      <c r="H98" s="9">
        <v>1</v>
      </c>
      <c r="I98" s="9" t="s">
        <v>127</v>
      </c>
    </row>
    <row r="99" spans="1:9" ht="18">
      <c r="A99" s="8" t="s">
        <v>27</v>
      </c>
      <c r="B99" s="9">
        <v>2</v>
      </c>
      <c r="C99" s="9" t="s">
        <v>137</v>
      </c>
      <c r="G99" s="8" t="s">
        <v>185</v>
      </c>
      <c r="H99" s="9">
        <v>1</v>
      </c>
      <c r="I99" s="9" t="s">
        <v>127</v>
      </c>
    </row>
    <row r="100" spans="1:9" ht="18">
      <c r="G100" s="8" t="s">
        <v>109</v>
      </c>
      <c r="H100" s="9">
        <v>1</v>
      </c>
      <c r="I100" s="9" t="s">
        <v>127</v>
      </c>
    </row>
    <row r="101" spans="1:9" ht="18">
      <c r="G101" s="8" t="s">
        <v>117</v>
      </c>
      <c r="H101" s="9">
        <v>1</v>
      </c>
      <c r="I101" s="9" t="s">
        <v>127</v>
      </c>
    </row>
    <row r="102" spans="1:9" ht="18">
      <c r="G102" s="8" t="s">
        <v>186</v>
      </c>
      <c r="H102" s="9">
        <v>1</v>
      </c>
      <c r="I102" s="9" t="s">
        <v>127</v>
      </c>
    </row>
    <row r="103" spans="1:9" ht="18">
      <c r="G103" s="8" t="s">
        <v>187</v>
      </c>
      <c r="H103" s="9">
        <v>1</v>
      </c>
      <c r="I103" s="9" t="s">
        <v>127</v>
      </c>
    </row>
    <row r="104" spans="1:9" ht="18">
      <c r="G104" s="8" t="s">
        <v>188</v>
      </c>
      <c r="H104" s="9">
        <v>1</v>
      </c>
      <c r="I104" s="9" t="s">
        <v>127</v>
      </c>
    </row>
    <row r="105" spans="1:9" ht="18">
      <c r="G105" s="8" t="s">
        <v>101</v>
      </c>
      <c r="H105" s="9">
        <v>1</v>
      </c>
      <c r="I105" s="9" t="s">
        <v>127</v>
      </c>
    </row>
    <row r="106" spans="1:9" ht="18">
      <c r="G106" s="8" t="s">
        <v>189</v>
      </c>
      <c r="H106" s="9">
        <v>1</v>
      </c>
      <c r="I106" s="9" t="s">
        <v>127</v>
      </c>
    </row>
    <row r="107" spans="1:9" ht="18">
      <c r="G107" s="8" t="s">
        <v>190</v>
      </c>
      <c r="H107" s="9">
        <v>1</v>
      </c>
      <c r="I107" s="9" t="s">
        <v>127</v>
      </c>
    </row>
    <row r="108" spans="1:9" ht="18">
      <c r="G108" s="8" t="s">
        <v>191</v>
      </c>
      <c r="H108" s="9">
        <v>1</v>
      </c>
      <c r="I108" s="9" t="s">
        <v>127</v>
      </c>
    </row>
    <row r="109" spans="1:9" ht="18">
      <c r="G109" s="8" t="s">
        <v>123</v>
      </c>
      <c r="H109" s="9">
        <v>1</v>
      </c>
      <c r="I109" s="9" t="s">
        <v>127</v>
      </c>
    </row>
    <row r="110" spans="1:9" ht="18">
      <c r="G110" s="8" t="s">
        <v>118</v>
      </c>
      <c r="H110" s="9">
        <v>1</v>
      </c>
      <c r="I110" s="9" t="s">
        <v>127</v>
      </c>
    </row>
    <row r="111" spans="1:9" ht="18">
      <c r="G111" s="8" t="s">
        <v>192</v>
      </c>
      <c r="H111" s="9">
        <v>1</v>
      </c>
      <c r="I111" s="9" t="s">
        <v>127</v>
      </c>
    </row>
    <row r="112" spans="1:9" ht="18">
      <c r="G112" s="8" t="s">
        <v>193</v>
      </c>
      <c r="H112" s="9">
        <v>1</v>
      </c>
      <c r="I112" s="9" t="s">
        <v>127</v>
      </c>
    </row>
    <row r="113" spans="7:9" ht="18">
      <c r="G113" s="8" t="s">
        <v>194</v>
      </c>
      <c r="H113" s="9">
        <v>1</v>
      </c>
      <c r="I113" s="9" t="s">
        <v>127</v>
      </c>
    </row>
    <row r="114" spans="7:9" ht="18">
      <c r="G114" s="8" t="s">
        <v>195</v>
      </c>
      <c r="H114" s="9">
        <v>1</v>
      </c>
      <c r="I114" s="9" t="s">
        <v>127</v>
      </c>
    </row>
    <row r="115" spans="7:9" ht="18">
      <c r="G115" s="8" t="s">
        <v>113</v>
      </c>
      <c r="H115" s="9">
        <v>1</v>
      </c>
      <c r="I115" s="9" t="s">
        <v>127</v>
      </c>
    </row>
    <row r="116" spans="7:9" ht="18">
      <c r="G116" s="8" t="s">
        <v>111</v>
      </c>
      <c r="H116" s="9">
        <v>1</v>
      </c>
      <c r="I116" s="9" t="s">
        <v>127</v>
      </c>
    </row>
    <row r="117" spans="7:9" ht="18">
      <c r="G117" s="8" t="s">
        <v>196</v>
      </c>
      <c r="H117" s="9">
        <v>1</v>
      </c>
      <c r="I117" s="9" t="s">
        <v>127</v>
      </c>
    </row>
    <row r="118" spans="7:9" ht="18">
      <c r="G118" s="87"/>
    </row>
    <row r="119" spans="7:9" ht="18">
      <c r="G119" s="10"/>
    </row>
    <row r="120" spans="7:9" ht="18.75" thickBot="1">
      <c r="G120" s="11"/>
      <c r="H120" s="12"/>
      <c r="I120" s="12"/>
    </row>
    <row r="121" spans="7:9" ht="18">
      <c r="G121" s="8"/>
      <c r="H121" s="9"/>
      <c r="I121" s="9"/>
    </row>
    <row r="122" spans="7:9" ht="18">
      <c r="G122" s="8"/>
      <c r="H122" s="9"/>
      <c r="I122" s="9"/>
    </row>
    <row r="123" spans="7:9" ht="18">
      <c r="G123" s="8"/>
      <c r="H123" s="9"/>
      <c r="I123" s="9"/>
    </row>
    <row r="124" spans="7:9" ht="18">
      <c r="G124" s="8"/>
      <c r="H124" s="9"/>
      <c r="I124" s="9"/>
    </row>
    <row r="125" spans="7:9" ht="18">
      <c r="G125" s="8"/>
      <c r="H125" s="9"/>
      <c r="I125" s="9"/>
    </row>
    <row r="126" spans="7:9" ht="18">
      <c r="G126" s="8"/>
      <c r="H126" s="9"/>
      <c r="I126" s="9"/>
    </row>
    <row r="127" spans="7:9" ht="18">
      <c r="G127" s="8"/>
      <c r="H127" s="9"/>
      <c r="I127" s="9"/>
    </row>
    <row r="128" spans="7:9" ht="18">
      <c r="G128" s="8"/>
      <c r="H128" s="9"/>
      <c r="I128" s="9"/>
    </row>
    <row r="129" spans="7:9" ht="18">
      <c r="G129" s="8"/>
      <c r="H129" s="9"/>
      <c r="I129" s="9"/>
    </row>
    <row r="130" spans="7:9" ht="18">
      <c r="G130" s="8"/>
      <c r="H130" s="9"/>
      <c r="I130" s="9"/>
    </row>
    <row r="131" spans="7:9" ht="18">
      <c r="G131" s="8"/>
      <c r="H131" s="9"/>
      <c r="I131" s="9"/>
    </row>
    <row r="132" spans="7:9" ht="18">
      <c r="G132" s="8"/>
      <c r="H132" s="9"/>
      <c r="I132" s="9"/>
    </row>
    <row r="133" spans="7:9" ht="18">
      <c r="G133" s="8"/>
      <c r="H133" s="9"/>
      <c r="I133" s="9"/>
    </row>
    <row r="134" spans="7:9" ht="18">
      <c r="G134" s="8"/>
      <c r="H134" s="9"/>
      <c r="I134" s="9"/>
    </row>
    <row r="135" spans="7:9" ht="18">
      <c r="G135" s="8"/>
      <c r="H135" s="9"/>
      <c r="I135" s="9"/>
    </row>
    <row r="136" spans="7:9" ht="18">
      <c r="G136" s="8"/>
      <c r="H136" s="9"/>
      <c r="I136" s="9"/>
    </row>
    <row r="137" spans="7:9" ht="18">
      <c r="G137" s="8"/>
      <c r="H137" s="9"/>
      <c r="I137" s="9"/>
    </row>
    <row r="138" spans="7:9" ht="18">
      <c r="G138" s="8"/>
      <c r="H138" s="9"/>
      <c r="I138" s="9"/>
    </row>
    <row r="139" spans="7:9" ht="18">
      <c r="G139" s="8"/>
      <c r="H139" s="9"/>
      <c r="I139" s="9"/>
    </row>
    <row r="140" spans="7:9" ht="18">
      <c r="G140" s="8"/>
      <c r="H140" s="9"/>
      <c r="I140" s="9"/>
    </row>
    <row r="141" spans="7:9" ht="18">
      <c r="G141" s="8"/>
      <c r="H141" s="9"/>
      <c r="I141" s="9"/>
    </row>
    <row r="142" spans="7:9" ht="18">
      <c r="G142" s="8"/>
      <c r="H142" s="9"/>
      <c r="I142" s="9"/>
    </row>
    <row r="143" spans="7:9" ht="18">
      <c r="G143" s="8"/>
      <c r="H143" s="9"/>
      <c r="I143" s="9"/>
    </row>
    <row r="144" spans="7:9" ht="18">
      <c r="G144" s="8"/>
      <c r="H144" s="9"/>
      <c r="I144" s="9"/>
    </row>
    <row r="145" spans="7:9" ht="18">
      <c r="G145" s="8"/>
      <c r="H145" s="9"/>
      <c r="I145" s="9"/>
    </row>
    <row r="146" spans="7:9" ht="18">
      <c r="G146" s="8"/>
      <c r="H146" s="9"/>
      <c r="I146" s="9"/>
    </row>
    <row r="147" spans="7:9" ht="18">
      <c r="G147" s="8"/>
      <c r="H147" s="9"/>
      <c r="I147" s="9"/>
    </row>
    <row r="148" spans="7:9" ht="18">
      <c r="G148" s="8"/>
      <c r="H148" s="9"/>
      <c r="I148" s="9"/>
    </row>
    <row r="149" spans="7:9" ht="18">
      <c r="G149" s="8"/>
      <c r="H149" s="9"/>
      <c r="I149" s="9"/>
    </row>
    <row r="150" spans="7:9" ht="18">
      <c r="G150" s="8"/>
      <c r="H150" s="9"/>
      <c r="I150" s="9"/>
    </row>
    <row r="151" spans="7:9" ht="18">
      <c r="G151" s="87"/>
    </row>
  </sheetData>
  <sortState ref="M46:N59">
    <sortCondition descending="1" ref="N46:N5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0"/>
  <sheetViews>
    <sheetView zoomScale="55" zoomScaleNormal="55" workbookViewId="0">
      <selection activeCell="F16" sqref="F16"/>
    </sheetView>
  </sheetViews>
  <sheetFormatPr baseColWidth="10" defaultRowHeight="15"/>
  <cols>
    <col min="1" max="1" width="13.42578125" customWidth="1"/>
    <col min="2" max="2" width="33" customWidth="1"/>
    <col min="3" max="3" width="16.42578125" customWidth="1"/>
    <col min="4" max="4" width="14.85546875" customWidth="1"/>
    <col min="5" max="5" width="22.140625" customWidth="1"/>
    <col min="6" max="6" width="44.85546875" bestFit="1" customWidth="1"/>
    <col min="7" max="7" width="9.85546875" customWidth="1"/>
    <col min="8" max="8" width="23.28515625" customWidth="1"/>
    <col min="9" max="9" width="25.28515625" customWidth="1"/>
    <col min="10" max="10" width="26.7109375" customWidth="1"/>
    <col min="12" max="12" width="23.42578125" customWidth="1"/>
    <col min="33" max="33" width="38.42578125" customWidth="1"/>
  </cols>
  <sheetData>
    <row r="1" spans="1:23" ht="42" customHeight="1" thickBot="1">
      <c r="A1" s="24"/>
      <c r="B1" s="5" t="s">
        <v>82</v>
      </c>
      <c r="C1" s="16" t="s">
        <v>58</v>
      </c>
      <c r="D1" s="16" t="s">
        <v>54</v>
      </c>
      <c r="H1" s="231" t="s">
        <v>55</v>
      </c>
      <c r="I1" s="231"/>
      <c r="J1" s="232"/>
      <c r="N1" s="17"/>
    </row>
    <row r="2" spans="1:23" ht="33.6" customHeight="1">
      <c r="B2" s="57">
        <f>'20210322'!I3</f>
        <v>44277</v>
      </c>
      <c r="C2" s="56" t="s">
        <v>28</v>
      </c>
      <c r="D2" s="45" t="s">
        <v>29</v>
      </c>
      <c r="E2" s="45" t="s">
        <v>30</v>
      </c>
      <c r="F2" s="9"/>
      <c r="H2" s="62" t="s">
        <v>79</v>
      </c>
      <c r="I2" s="63">
        <v>262</v>
      </c>
      <c r="M2" s="17"/>
      <c r="N2" s="17"/>
      <c r="O2" s="17"/>
    </row>
    <row r="3" spans="1:23" ht="29.1" customHeight="1">
      <c r="B3" s="46" t="s">
        <v>31</v>
      </c>
      <c r="C3" s="71">
        <v>1280</v>
      </c>
      <c r="D3" s="71">
        <v>49</v>
      </c>
      <c r="E3" s="74">
        <f>D3/C3</f>
        <v>3.8281250000000003E-2</v>
      </c>
      <c r="F3" s="9"/>
      <c r="G3" s="9"/>
      <c r="H3" s="64" t="s">
        <v>80</v>
      </c>
      <c r="I3" s="65">
        <v>0</v>
      </c>
      <c r="M3" s="17"/>
      <c r="N3" s="17"/>
      <c r="O3" s="17"/>
    </row>
    <row r="4" spans="1:23" ht="28.9" customHeight="1">
      <c r="B4" s="47" t="s">
        <v>32</v>
      </c>
      <c r="C4" s="72">
        <v>760</v>
      </c>
      <c r="D4" s="72">
        <v>57</v>
      </c>
      <c r="E4" s="48">
        <f>D4/C4</f>
        <v>7.4999999999999997E-2</v>
      </c>
      <c r="G4" s="9"/>
      <c r="I4" s="17"/>
      <c r="M4" s="17"/>
      <c r="N4" s="17"/>
      <c r="O4" s="17"/>
    </row>
    <row r="5" spans="1:23" ht="23.25" customHeight="1">
      <c r="B5" s="49" t="s">
        <v>33</v>
      </c>
      <c r="C5" s="73">
        <f>SUM(C3:C4)</f>
        <v>2040</v>
      </c>
      <c r="D5" s="73">
        <f>SUM(D3:D4)</f>
        <v>106</v>
      </c>
      <c r="E5" s="50">
        <f>D5/C5</f>
        <v>5.1960784313725493E-2</v>
      </c>
      <c r="H5" s="25"/>
      <c r="I5" s="17"/>
      <c r="M5" s="17"/>
      <c r="O5" s="17"/>
    </row>
    <row r="6" spans="1:23" ht="18">
      <c r="H6" s="26"/>
      <c r="I6" s="17"/>
    </row>
    <row r="7" spans="1:23">
      <c r="B7" s="5"/>
      <c r="E7" s="14" t="s">
        <v>59</v>
      </c>
      <c r="F7" s="14"/>
    </row>
    <row r="8" spans="1:23" ht="25.15" customHeight="1">
      <c r="B8" s="30" t="s">
        <v>228</v>
      </c>
      <c r="C8" s="31">
        <f>'20210322'!C16</f>
        <v>81</v>
      </c>
      <c r="E8" s="34" t="s">
        <v>49</v>
      </c>
      <c r="F8" s="133">
        <v>772</v>
      </c>
      <c r="H8" s="5" t="s">
        <v>93</v>
      </c>
    </row>
    <row r="9" spans="1:23" ht="25.15" customHeight="1">
      <c r="B9" s="28" t="s">
        <v>23</v>
      </c>
      <c r="C9" s="29">
        <f>'20210322'!C17</f>
        <v>18</v>
      </c>
      <c r="E9" s="35" t="s">
        <v>34</v>
      </c>
      <c r="F9" s="134">
        <v>1709</v>
      </c>
      <c r="H9" s="67" t="s">
        <v>88</v>
      </c>
      <c r="M9" s="17"/>
    </row>
    <row r="10" spans="1:23" ht="25.15" customHeight="1">
      <c r="B10" s="30" t="s">
        <v>24</v>
      </c>
      <c r="C10" s="31">
        <f>'20210322'!C18</f>
        <v>6</v>
      </c>
      <c r="E10" s="34" t="s">
        <v>50</v>
      </c>
      <c r="F10" s="133">
        <v>178</v>
      </c>
      <c r="H10" s="52" t="s">
        <v>96</v>
      </c>
      <c r="M10" s="17"/>
    </row>
    <row r="11" spans="1:23" ht="25.15" customHeight="1">
      <c r="B11" s="28" t="s">
        <v>27</v>
      </c>
      <c r="C11" s="29">
        <f>'20210322'!C19</f>
        <v>1</v>
      </c>
      <c r="E11" s="35" t="s">
        <v>51</v>
      </c>
      <c r="F11" s="134">
        <v>20</v>
      </c>
      <c r="H11" s="52" t="s">
        <v>97</v>
      </c>
    </row>
    <row r="12" spans="1:23" ht="25.15" customHeight="1">
      <c r="B12" s="30" t="s">
        <v>20</v>
      </c>
      <c r="C12" s="31">
        <f>'20210322'!C20</f>
        <v>106</v>
      </c>
      <c r="E12" s="36" t="s">
        <v>69</v>
      </c>
      <c r="F12" s="135">
        <f>SUM(F8:F11)</f>
        <v>2679</v>
      </c>
      <c r="H12" s="52" t="s">
        <v>197</v>
      </c>
      <c r="M12" s="17"/>
      <c r="T12" s="105"/>
      <c r="U12" s="105"/>
      <c r="V12" s="105"/>
      <c r="W12" s="105"/>
    </row>
    <row r="13" spans="1:23">
      <c r="H13" s="52" t="s">
        <v>89</v>
      </c>
      <c r="M13" s="17"/>
    </row>
    <row r="14" spans="1:23">
      <c r="B14" s="5" t="s">
        <v>83</v>
      </c>
      <c r="H14" s="58" t="s">
        <v>95</v>
      </c>
    </row>
    <row r="15" spans="1:23" ht="34.35" customHeight="1">
      <c r="B15" s="59" t="s">
        <v>76</v>
      </c>
      <c r="C15" s="27" t="s">
        <v>71</v>
      </c>
      <c r="D15" s="59" t="s">
        <v>77</v>
      </c>
      <c r="E15" s="55" t="s">
        <v>74</v>
      </c>
      <c r="H15" s="58" t="s">
        <v>90</v>
      </c>
    </row>
    <row r="16" spans="1:23">
      <c r="B16" s="60" t="s">
        <v>68</v>
      </c>
      <c r="C16" s="148">
        <f>'20210322'!G5</f>
        <v>0.26262626262626265</v>
      </c>
      <c r="D16" s="131">
        <f>C16-E16</f>
        <v>0.1047315257841574</v>
      </c>
      <c r="E16" s="129">
        <v>0.15789473684210525</v>
      </c>
      <c r="F16" s="136"/>
      <c r="H16" s="52" t="s">
        <v>198</v>
      </c>
    </row>
    <row r="17" spans="2:18">
      <c r="B17" s="61" t="s">
        <v>36</v>
      </c>
      <c r="C17" s="149">
        <f>'20210322'!G6</f>
        <v>0.37373737373737376</v>
      </c>
      <c r="D17" s="131">
        <f>C17-E17</f>
        <v>5.7947900053163248E-2</v>
      </c>
      <c r="E17" s="130">
        <v>0.31578947368421051</v>
      </c>
      <c r="F17" s="136"/>
      <c r="H17" s="53" t="s">
        <v>94</v>
      </c>
    </row>
    <row r="18" spans="2:18">
      <c r="B18" s="60" t="s">
        <v>37</v>
      </c>
      <c r="C18" s="148">
        <f>'[1]20210301'!F7+'[1]20210301'!F6+'[1]20210301'!F5+'[1]20210301'!F4+'[1]20210301'!F3</f>
        <v>0.52066115702479343</v>
      </c>
      <c r="D18" s="131">
        <f>C18-E18</f>
        <v>0</v>
      </c>
      <c r="E18" s="129">
        <v>0.52066115702479343</v>
      </c>
      <c r="F18" s="136"/>
      <c r="H18" s="58" t="s">
        <v>199</v>
      </c>
    </row>
    <row r="19" spans="2:18">
      <c r="B19" s="61" t="s">
        <v>38</v>
      </c>
      <c r="C19" s="149">
        <f>'20210322'!F10+'20210322'!F11</f>
        <v>0.14141414141414144</v>
      </c>
      <c r="D19" s="131">
        <f>C19-E19</f>
        <v>9.8351940457203912E-3</v>
      </c>
      <c r="E19" s="130">
        <v>0.13157894736842105</v>
      </c>
      <c r="F19" s="136"/>
      <c r="H19" s="52" t="s">
        <v>91</v>
      </c>
      <c r="I19" s="43"/>
    </row>
    <row r="20" spans="2:18">
      <c r="B20" s="60" t="s">
        <v>39</v>
      </c>
      <c r="C20" s="148">
        <f>'20210322'!F11</f>
        <v>6.0606060606060608E-2</v>
      </c>
      <c r="D20" s="131">
        <f>C20-E20</f>
        <v>-4.4657097288676229E-2</v>
      </c>
      <c r="E20" s="129">
        <v>0.10526315789473684</v>
      </c>
      <c r="F20" s="136"/>
      <c r="H20" s="52" t="s">
        <v>238</v>
      </c>
    </row>
    <row r="21" spans="2:18" ht="16.5" customHeight="1">
      <c r="H21" s="52" t="s">
        <v>200</v>
      </c>
    </row>
    <row r="22" spans="2:18" ht="18">
      <c r="B22" s="10"/>
    </row>
    <row r="23" spans="2:18" ht="39" customHeight="1" thickBot="1">
      <c r="B23" s="11" t="s">
        <v>40</v>
      </c>
      <c r="C23" s="12" t="s">
        <v>41</v>
      </c>
      <c r="D23" s="12" t="s">
        <v>22</v>
      </c>
      <c r="E23" s="13" t="s">
        <v>48</v>
      </c>
      <c r="H23" s="53" t="s">
        <v>75</v>
      </c>
      <c r="I23" s="43"/>
    </row>
    <row r="24" spans="2:18" ht="15.6" customHeight="1">
      <c r="B24" s="8" t="s">
        <v>241</v>
      </c>
      <c r="C24" s="9">
        <v>1</v>
      </c>
      <c r="D24" s="9" t="s">
        <v>243</v>
      </c>
      <c r="E24" s="120">
        <f>C26/C30</f>
        <v>0.42105263157894735</v>
      </c>
      <c r="H24" s="54" t="s">
        <v>73</v>
      </c>
      <c r="P24" s="8"/>
      <c r="Q24" s="9"/>
      <c r="R24" s="9"/>
    </row>
    <row r="25" spans="2:18" ht="18.75" customHeight="1">
      <c r="B25" s="8" t="s">
        <v>242</v>
      </c>
      <c r="C25" s="9">
        <v>1</v>
      </c>
      <c r="D25" s="9" t="s">
        <v>243</v>
      </c>
      <c r="H25" s="51"/>
      <c r="I25" s="44"/>
      <c r="P25" s="8"/>
      <c r="Q25" s="9"/>
      <c r="R25" s="9"/>
    </row>
    <row r="26" spans="2:18" ht="15.6" customHeight="1">
      <c r="B26" s="8" t="s">
        <v>42</v>
      </c>
      <c r="C26" s="9">
        <v>16</v>
      </c>
      <c r="D26" s="9" t="s">
        <v>244</v>
      </c>
      <c r="E26" s="77"/>
      <c r="H26" s="66" t="s">
        <v>81</v>
      </c>
      <c r="P26" s="8"/>
      <c r="Q26" s="9"/>
      <c r="R26" s="9"/>
    </row>
    <row r="27" spans="2:18" ht="18">
      <c r="B27" s="8" t="s">
        <v>235</v>
      </c>
      <c r="C27" s="9">
        <v>12</v>
      </c>
      <c r="D27" s="9" t="s">
        <v>245</v>
      </c>
      <c r="H27" s="5" t="s">
        <v>92</v>
      </c>
      <c r="P27" s="8"/>
      <c r="Q27" s="9"/>
      <c r="R27" s="9"/>
    </row>
    <row r="28" spans="2:18">
      <c r="B28" t="s">
        <v>43</v>
      </c>
      <c r="C28">
        <v>8</v>
      </c>
      <c r="D28" s="19" t="s">
        <v>246</v>
      </c>
    </row>
    <row r="29" spans="2:18" ht="18">
      <c r="B29" t="s">
        <v>27</v>
      </c>
      <c r="C29">
        <v>68</v>
      </c>
      <c r="D29" s="19" t="s">
        <v>247</v>
      </c>
      <c r="L29" s="18"/>
      <c r="M29" s="68"/>
      <c r="N29" s="68"/>
    </row>
    <row r="30" spans="2:18" ht="18">
      <c r="C30" s="132">
        <f>SUM(C24:C28)</f>
        <v>38</v>
      </c>
      <c r="L30" s="18"/>
      <c r="M30" s="68"/>
      <c r="N30" s="68"/>
    </row>
    <row r="31" spans="2:18" ht="18">
      <c r="E31" s="13" t="s">
        <v>47</v>
      </c>
      <c r="L31" s="18"/>
      <c r="M31" s="68"/>
      <c r="N31" s="68"/>
    </row>
    <row r="32" spans="2:18" ht="18.75" thickBot="1">
      <c r="B32" s="11" t="s">
        <v>44</v>
      </c>
      <c r="C32" s="12" t="s">
        <v>41</v>
      </c>
      <c r="D32" s="12" t="s">
        <v>22</v>
      </c>
      <c r="E32" s="20">
        <f>C33*100/SUM(C33:C45)</f>
        <v>82.857142857142861</v>
      </c>
      <c r="F32" s="7" t="s">
        <v>72</v>
      </c>
    </row>
    <row r="33" spans="2:9" ht="18">
      <c r="B33" s="8" t="s">
        <v>45</v>
      </c>
      <c r="C33" s="9">
        <v>87</v>
      </c>
      <c r="D33" s="9" t="s">
        <v>248</v>
      </c>
      <c r="H33" s="7" t="s">
        <v>112</v>
      </c>
    </row>
    <row r="34" spans="2:9" ht="16.149999999999999" customHeight="1">
      <c r="B34" s="8" t="s">
        <v>61</v>
      </c>
      <c r="C34" s="9">
        <v>4</v>
      </c>
      <c r="D34" s="9" t="s">
        <v>249</v>
      </c>
      <c r="H34" s="79"/>
      <c r="I34" s="8"/>
    </row>
    <row r="35" spans="2:9" ht="18">
      <c r="B35" s="8" t="s">
        <v>230</v>
      </c>
      <c r="C35" s="9">
        <v>3</v>
      </c>
      <c r="D35" s="9" t="s">
        <v>250</v>
      </c>
      <c r="H35" s="79"/>
      <c r="I35" s="8"/>
    </row>
    <row r="36" spans="2:9" ht="18">
      <c r="B36" s="8" t="s">
        <v>251</v>
      </c>
      <c r="C36" s="9">
        <v>2</v>
      </c>
      <c r="D36" s="9" t="s">
        <v>252</v>
      </c>
      <c r="H36" s="68"/>
      <c r="I36" s="68"/>
    </row>
    <row r="37" spans="2:9" ht="18">
      <c r="B37" s="8" t="s">
        <v>253</v>
      </c>
      <c r="C37" s="9">
        <v>1</v>
      </c>
      <c r="D37" s="9" t="s">
        <v>243</v>
      </c>
    </row>
    <row r="38" spans="2:9" ht="18">
      <c r="B38" s="8" t="s">
        <v>254</v>
      </c>
      <c r="C38" s="9">
        <v>1</v>
      </c>
      <c r="D38" s="9" t="s">
        <v>243</v>
      </c>
    </row>
    <row r="39" spans="2:9" ht="18" customHeight="1">
      <c r="B39" s="8" t="s">
        <v>226</v>
      </c>
      <c r="C39" s="9">
        <v>1</v>
      </c>
      <c r="D39" s="9" t="s">
        <v>243</v>
      </c>
    </row>
    <row r="40" spans="2:9" ht="18">
      <c r="B40" s="8" t="s">
        <v>255</v>
      </c>
      <c r="C40" s="9">
        <v>1</v>
      </c>
      <c r="D40" s="9" t="s">
        <v>243</v>
      </c>
    </row>
    <row r="41" spans="2:9" ht="16.149999999999999" customHeight="1">
      <c r="B41" s="8" t="s">
        <v>256</v>
      </c>
      <c r="C41" s="9">
        <v>1</v>
      </c>
      <c r="D41" s="9" t="s">
        <v>243</v>
      </c>
      <c r="H41" s="68"/>
    </row>
    <row r="42" spans="2:9" ht="18">
      <c r="B42" s="8" t="s">
        <v>227</v>
      </c>
      <c r="C42" s="9">
        <v>1</v>
      </c>
      <c r="D42" s="9" t="s">
        <v>243</v>
      </c>
      <c r="E42" s="8"/>
      <c r="G42" s="8"/>
      <c r="I42" s="9"/>
    </row>
    <row r="43" spans="2:9" ht="18">
      <c r="B43" s="8" t="s">
        <v>223</v>
      </c>
      <c r="C43" s="9">
        <v>1</v>
      </c>
      <c r="D43" s="9" t="s">
        <v>243</v>
      </c>
    </row>
    <row r="44" spans="2:9" ht="18">
      <c r="B44" s="8" t="s">
        <v>257</v>
      </c>
      <c r="C44" s="9">
        <v>1</v>
      </c>
      <c r="D44" s="9" t="s">
        <v>243</v>
      </c>
    </row>
    <row r="45" spans="2:9" ht="18" customHeight="1">
      <c r="B45" s="8" t="s">
        <v>258</v>
      </c>
      <c r="C45" s="9">
        <v>1</v>
      </c>
      <c r="D45" s="9" t="s">
        <v>243</v>
      </c>
    </row>
    <row r="46" spans="2:9" ht="18">
      <c r="B46" s="8" t="s">
        <v>27</v>
      </c>
      <c r="C46" s="9">
        <v>1</v>
      </c>
      <c r="D46" s="9" t="s">
        <v>243</v>
      </c>
    </row>
    <row r="47" spans="2:9" ht="18">
      <c r="B47" s="8"/>
      <c r="C47" s="9"/>
      <c r="D47" s="9"/>
    </row>
    <row r="48" spans="2:9" ht="18">
      <c r="B48" s="8"/>
      <c r="C48" s="9"/>
      <c r="D48" s="9"/>
    </row>
    <row r="49" spans="2:4" ht="18">
      <c r="B49" s="8"/>
      <c r="C49" s="9"/>
      <c r="D49" s="9"/>
    </row>
    <row r="50" spans="2:4" ht="18">
      <c r="B50" s="8"/>
      <c r="C50" s="9"/>
      <c r="D50" s="9"/>
    </row>
  </sheetData>
  <mergeCells count="1">
    <mergeCell ref="H1:J1"/>
  </mergeCells>
  <conditionalFormatting sqref="D16:D20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20210322</vt:lpstr>
      <vt:lpstr>para ocultar </vt:lpstr>
      <vt:lpstr>PARA OCULTAR POSITIVIDAD</vt:lpstr>
      <vt:lpstr>'20210322'!Área_de_impresión</vt:lpstr>
      <vt:lpstr>'PARA OCULTAR POSITIVIDAD'!Área_de_impresión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2021-03-23T14:41:12Z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