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10321" sheetId="1" r:id="rId1"/>
    <sheet name="para ocultar " sheetId="4" state="hidden" r:id="rId2"/>
    <sheet name="PARA OCULTAR POSITIVIDAD" sheetId="2" state="hidden" r:id="rId3"/>
    <sheet name="PROPUESTA TABLA COMARCAS" sheetId="5" state="hidden" r:id="rId4"/>
  </sheets>
  <externalReferences>
    <externalReference r:id="rId5"/>
  </externalReferences>
  <definedNames>
    <definedName name="_xlnm._FilterDatabase" localSheetId="0" hidden="1">'20210321'!#REF!</definedName>
    <definedName name="_xlnm._FilterDatabase" localSheetId="1" hidden="1">'para ocultar '!$G$39:$I$39</definedName>
    <definedName name="_xlnm.Print_Area" localSheetId="0">'20210321'!$A:$K</definedName>
    <definedName name="_xlnm.Print_Area" localSheetId="2">'PARA OCULTAR POSITIVIDAD'!$A$16:$E$44</definedName>
  </definedNames>
  <calcPr calcId="162913"/>
</workbook>
</file>

<file path=xl/calcChain.xml><?xml version="1.0" encoding="utf-8"?>
<calcChain xmlns="http://schemas.openxmlformats.org/spreadsheetml/2006/main">
  <c r="D17" i="1" l="1"/>
  <c r="D18" i="1"/>
  <c r="D19" i="1"/>
  <c r="D16" i="1"/>
  <c r="E30" i="2" l="1"/>
  <c r="F12" i="1"/>
  <c r="C11" i="2"/>
  <c r="C10" i="2"/>
  <c r="C9" i="2"/>
  <c r="C8" i="2"/>
  <c r="J45" i="1"/>
  <c r="J33" i="1"/>
  <c r="C18" i="2" l="1"/>
  <c r="C28" i="2" l="1"/>
  <c r="E24" i="2"/>
  <c r="J15" i="1" l="1"/>
  <c r="F3" i="1" l="1"/>
  <c r="F4" i="1"/>
  <c r="F5" i="1"/>
  <c r="F6" i="1"/>
  <c r="F7" i="1"/>
  <c r="F8" i="1"/>
  <c r="F9" i="1"/>
  <c r="F10" i="1"/>
  <c r="C19" i="2" s="1"/>
  <c r="F11" i="1"/>
  <c r="C20" i="2" s="1"/>
  <c r="H4" i="1" l="1"/>
  <c r="H6" i="1"/>
  <c r="H5" i="1"/>
  <c r="H7" i="1"/>
  <c r="G3" i="1"/>
  <c r="G4" i="1" l="1"/>
  <c r="G5" i="1" s="1"/>
  <c r="G6" i="1" l="1"/>
  <c r="C16" i="2"/>
  <c r="D23" i="1"/>
  <c r="G7" i="1" l="1"/>
  <c r="G8" i="1" s="1"/>
  <c r="G9" i="1" s="1"/>
  <c r="G10" i="1" s="1"/>
  <c r="G11" i="1" s="1"/>
  <c r="C17" i="2"/>
  <c r="F8" i="5"/>
  <c r="F7" i="5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E28" i="5" l="1"/>
  <c r="C5" i="2" l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46" i="4"/>
  <c r="C46" i="4" s="1"/>
  <c r="C20" i="1" l="1"/>
  <c r="K44" i="1" l="1"/>
  <c r="K42" i="1"/>
  <c r="K40" i="1"/>
  <c r="K38" i="1"/>
  <c r="K14" i="1"/>
  <c r="K12" i="1"/>
  <c r="K10" i="1"/>
  <c r="K8" i="1"/>
  <c r="K43" i="1"/>
  <c r="K41" i="1"/>
  <c r="K39" i="1"/>
  <c r="K37" i="1"/>
  <c r="K13" i="1"/>
  <c r="K11" i="1"/>
  <c r="K9" i="1"/>
  <c r="K7" i="1"/>
  <c r="C12" i="2"/>
  <c r="D29" i="1"/>
  <c r="D31" i="1"/>
  <c r="D33" i="1"/>
  <c r="D35" i="1"/>
  <c r="D37" i="1"/>
  <c r="D39" i="1"/>
  <c r="D41" i="1"/>
  <c r="D43" i="1"/>
  <c r="D45" i="1"/>
  <c r="D47" i="1"/>
  <c r="D49" i="1"/>
  <c r="D28" i="1"/>
  <c r="D30" i="1"/>
  <c r="D32" i="1"/>
  <c r="D34" i="1"/>
  <c r="D36" i="1"/>
  <c r="D38" i="1"/>
  <c r="D40" i="1"/>
  <c r="D42" i="1"/>
  <c r="D44" i="1"/>
  <c r="D46" i="1"/>
  <c r="D48" i="1"/>
  <c r="D50" i="1"/>
  <c r="K19" i="1"/>
  <c r="C51" i="1"/>
  <c r="K27" i="1"/>
  <c r="K29" i="1"/>
  <c r="K26" i="1"/>
  <c r="K23" i="1"/>
  <c r="K24" i="1"/>
  <c r="K20" i="1"/>
  <c r="K32" i="1"/>
  <c r="K25" i="1"/>
  <c r="K21" i="1"/>
  <c r="K22" i="1"/>
  <c r="K31" i="1"/>
  <c r="K30" i="1"/>
  <c r="K28" i="1"/>
  <c r="D20" i="1"/>
  <c r="D51" i="1" l="1"/>
  <c r="C52" i="1"/>
  <c r="D52" i="1" s="1"/>
  <c r="F12" i="2"/>
  <c r="D5" i="2" l="1"/>
  <c r="E5" i="2" s="1"/>
  <c r="E4" i="2"/>
  <c r="D20" i="2" l="1"/>
  <c r="D19" i="2" l="1"/>
  <c r="D16" i="2"/>
  <c r="D17" i="2"/>
  <c r="D18" i="2"/>
  <c r="B2" i="2" l="1"/>
  <c r="E3" i="2" l="1"/>
  <c r="D24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<sst xmlns="http://schemas.openxmlformats.org/spreadsheetml/2006/main" count="520" uniqueCount="273">
  <si>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</si>
  <si>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</si>
  <si>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</si>
  <si>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</si>
  <si>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</si>
  <si>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</si>
  <si>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</si>
  <si>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</si>
  <si>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</si>
  <si>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</si>
  <si>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</si>
  <si>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</si>
  <si>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</si>
  <si>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</si>
  <si>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</si>
  <si>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</si>
  <si>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</si>
  <si>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</si>
  <si>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</si>
  <si>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</si>
  <si>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</si>
  <si>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</si>
  <si>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</si>
  <si>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</si>
  <si>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</si>
  <si>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</si>
  <si>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</si>
  <si>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</si>
  <si>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</si>
  <si>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</si>
  <si>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</si>
  <si>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</si>
  <si>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</si>
  <si>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</si>
  <si>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</si>
  <si>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</si>
  <si>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</si>
  <si>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</si>
  <si>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</si>
  <si>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</si>
  <si>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</si>
  <si>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</si>
  <si>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</si>
  <si>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</si>
  <si>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</si>
  <si>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</si>
  <si>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</si>
  <si>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</si>
  <si>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</si>
  <si>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</si>
  <si>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</si>
  <si>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</si>
  <si>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</si>
  <si>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</si>
  <si>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</si>
  <si>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</si>
  <si>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</si>
  <si>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</si>
  <si>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</si>
  <si>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</si>
  <si>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</si>
  <si>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</si>
  <si>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</si>
  <si>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</si>
  <si>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</si>
  <si>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</si>
  <si>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</si>
  <si>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</si>
  <si>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</si>
  <si>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</si>
  <si>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</si>
  <si>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</si>
  <si>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</si>
  <si>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</si>
  <si>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</si>
  <si>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</si>
  <si>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</si>
  <si>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</si>
  <si>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</si>
  <si>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</si>
  <si>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</si>
  <si>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</si>
  <si>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</si>
  <si>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</si>
  <si>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</si>
  <si>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</si>
  <si>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</si>
  <si>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</si>
  <si>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</si>
  <si>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</si>
  <si>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</si>
  <si>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</si>
  <si>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</si>
  <si>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</si>
  <si>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Jaca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</si>
  <si>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</si>
  <si>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</si>
  <si>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</si>
  <si>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</si>
  <si>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</si>
  <si>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</si>
  <si>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</si>
  <si>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</si>
  <si>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</si>
  <si>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</si>
  <si>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</si>
  <si>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Barbastro</t>
  </si>
  <si>
    <t>Casos en municipios con más de 10.000 habitantes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</si>
  <si>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</si>
  <si>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</si>
  <si>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</si>
  <si>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</si>
  <si>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</si>
  <si>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</si>
  <si>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</si>
  <si>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</si>
  <si>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</si>
  <si>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</si>
  <si>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</si>
  <si>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</si>
  <si>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</si>
  <si>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</si>
  <si>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</si>
  <si>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</si>
  <si>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</si>
  <si>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</si>
  <si>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</si>
  <si>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</si>
  <si>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</si>
  <si>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</si>
  <si>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</si>
  <si>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</si>
  <si>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</si>
  <si>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</si>
  <si>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</si>
  <si>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</si>
  <si>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</si>
  <si>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</si>
  <si>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</si>
  <si>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</si>
  <si>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</si>
  <si>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</si>
  <si>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</si>
  <si>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</si>
  <si>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</si>
  <si>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</si>
  <si>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</si>
  <si>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</si>
  <si>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</si>
  <si>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</si>
  <si>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</si>
  <si>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</si>
  <si>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</si>
  <si>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</si>
  <si>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</si>
  <si>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</si>
  <si>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</si>
  <si>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</si>
  <si>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</si>
  <si>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</si>
  <si>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</si>
  <si>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</si>
  <si>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</si>
  <si>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</si>
  <si>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</si>
  <si>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</si>
  <si>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</si>
  <si>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</si>
  <si>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</si>
  <si>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</si>
  <si>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La Litera / La Llitera</t>
  </si>
  <si>
    <t>Bajo Aragón</t>
  </si>
  <si>
    <t>Los Monegros</t>
  </si>
  <si>
    <t>La Jacetania</t>
  </si>
  <si>
    <t>Campo De Belchite</t>
  </si>
  <si>
    <t>Cinco Villas</t>
  </si>
  <si>
    <t>Comunidad De Teruel</t>
  </si>
  <si>
    <t>Cuencas Mineras</t>
  </si>
  <si>
    <t>Ribera Baja Del Ebro</t>
  </si>
  <si>
    <t>Sobrarbe</t>
  </si>
  <si>
    <t>Tarazona Y El Moncayo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</si>
  <si>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</si>
  <si>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</si>
  <si>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</si>
  <si>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</si>
  <si>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</si>
  <si>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</si>
  <si>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</si>
  <si>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</si>
  <si>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</si>
  <si>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</si>
  <si>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</si>
  <si>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</si>
  <si>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</si>
  <si>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</si>
  <si>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</si>
  <si>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</si>
  <si>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</si>
  <si>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</si>
  <si>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</si>
  <si>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</si>
  <si>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</si>
  <si>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</si>
  <si>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</si>
  <si>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</si>
  <si>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</si>
  <si>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</si>
  <si>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</si>
  <si>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</si>
  <si>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</si>
  <si>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</si>
  <si>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</si>
  <si>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</si>
  <si>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</si>
  <si>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</si>
  <si>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Andorra-Sierra De Arcos</t>
  </si>
  <si>
    <t>Aranda</t>
  </si>
  <si>
    <t>Somontano De Barbastro</t>
  </si>
  <si>
    <t>Ricla</t>
  </si>
  <si>
    <t>Comunidad De Calatayud</t>
  </si>
  <si>
    <t>PROPUESTA PARA TABLA DE COMARCAS: GRADIENTE DE COLORES FIJO, DESTACAN LOS TRES PRIMEROS CON TEXTO EN BLANCO</t>
  </si>
  <si>
    <t>Utebo **</t>
  </si>
  <si>
    <t>Comarca</t>
  </si>
  <si>
    <t>2.88</t>
  </si>
  <si>
    <t>0.96</t>
  </si>
  <si>
    <t>4.81</t>
  </si>
  <si>
    <t>3.85</t>
  </si>
  <si>
    <t>1.92</t>
  </si>
  <si>
    <t>Tauste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</si>
  <si>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</si>
  <si>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</si>
  <si>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</si>
  <si>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</si>
  <si>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</si>
  <si>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</si>
  <si>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</si>
  <si>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</si>
  <si>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</si>
  <si>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Nicaragua</t>
  </si>
  <si>
    <t>Casetas</t>
  </si>
  <si>
    <t>Epila</t>
  </si>
  <si>
    <t>Madre Vedruna-Miraflores</t>
  </si>
  <si>
    <t>Ecuador</t>
  </si>
  <si>
    <t>Marruecos</t>
  </si>
  <si>
    <t>Zaragoza</t>
  </si>
  <si>
    <t>Casablanca</t>
  </si>
  <si>
    <t>Venezuela</t>
  </si>
  <si>
    <t>Sintomatología: en 1 caso no se conoce</t>
  </si>
  <si>
    <t>Distribución por edad y sexo: en 3 casos confirmados no ha sido posible identificar la edad o el sexo</t>
  </si>
  <si>
    <t>Bombarda</t>
  </si>
  <si>
    <t>La Almunia De Doña Godina</t>
  </si>
  <si>
    <t>TERUEL</t>
  </si>
  <si>
    <t>4.88</t>
  </si>
  <si>
    <t>Distribución por PROVINCIA: en 2 casos confirmado no ha sido posible identificar la provincia</t>
  </si>
  <si>
    <t>12.20</t>
  </si>
  <si>
    <t>Laboral</t>
  </si>
  <si>
    <t>26.83</t>
  </si>
  <si>
    <t>7.32</t>
  </si>
  <si>
    <t>53.66</t>
  </si>
  <si>
    <t>65.85</t>
  </si>
  <si>
    <t>Argelia</t>
  </si>
  <si>
    <t>2.44</t>
  </si>
  <si>
    <t>Bolivia</t>
  </si>
  <si>
    <t>Bulgaria</t>
  </si>
  <si>
    <t>China</t>
  </si>
  <si>
    <t>Gambia</t>
  </si>
  <si>
    <t>CALATAYUD</t>
  </si>
  <si>
    <t>56.10</t>
  </si>
  <si>
    <t>Distribución por COMARCA: en 3 casos confirmado no ha sido posible identificar la comarca</t>
  </si>
  <si>
    <t>Actur Sur</t>
  </si>
  <si>
    <t>Distribución por ZBS: en 7 casos confirmado no ha sido posible identificar la ZBS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</si>
  <si>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</si>
  <si>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Distribución por SECTOR: en 7 casos confirmados no ha sido posible identificar 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</si>
</sst>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b/>
      <sz val="10"/>
      <color theme="1"/>
      <name val="Trebuchet MS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2" applyNumberFormat="0" applyFont="0" applyAlignment="0" applyProtection="0"/>
  </cellStyleXfs>
  <cellXfs count="24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13" borderId="12" xfId="3" applyFont="1"/>
    <xf numFmtId="0" fontId="11" fillId="12" borderId="0" xfId="2"/>
    <xf numFmtId="0" fontId="7" fillId="10" borderId="3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justify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16" fillId="16" borderId="3" xfId="0" applyFont="1" applyFill="1" applyBorder="1" applyAlignment="1">
      <alignment vertical="center" wrapText="1"/>
    </xf>
    <xf numFmtId="0" fontId="16" fillId="17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vertical="center" wrapText="1"/>
    </xf>
    <xf numFmtId="0" fontId="23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4" fillId="0" borderId="0" xfId="0" applyFont="1"/>
    <xf numFmtId="0" fontId="12" fillId="1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10" borderId="3" xfId="0" applyFont="1" applyFill="1" applyBorder="1"/>
    <xf numFmtId="10" fontId="12" fillId="10" borderId="3" xfId="0" applyNumberFormat="1" applyFont="1" applyFill="1" applyBorder="1" applyAlignment="1">
      <alignment horizontal="center"/>
    </xf>
    <xf numFmtId="0" fontId="12" fillId="11" borderId="3" xfId="0" applyFont="1" applyFill="1" applyBorder="1"/>
    <xf numFmtId="10" fontId="12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5" fillId="0" borderId="0" xfId="0" applyFont="1"/>
    <xf numFmtId="164" fontId="25" fillId="0" borderId="0" xfId="0" applyNumberFormat="1" applyFont="1" applyFill="1"/>
    <xf numFmtId="164" fontId="4" fillId="0" borderId="0" xfId="0" applyNumberFormat="1" applyFont="1" applyFill="1"/>
    <xf numFmtId="0" fontId="24" fillId="0" borderId="3" xfId="0" applyFont="1" applyBorder="1"/>
    <xf numFmtId="0" fontId="12" fillId="23" borderId="3" xfId="0" applyFont="1" applyFill="1" applyBorder="1" applyAlignment="1">
      <alignment horizontal="center"/>
    </xf>
    <xf numFmtId="14" fontId="12" fillId="23" borderId="3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8" fillId="18" borderId="3" xfId="0" applyFont="1" applyFill="1" applyBorder="1" applyAlignment="1">
      <alignment vertical="center" wrapText="1"/>
    </xf>
    <xf numFmtId="0" fontId="17" fillId="18" borderId="3" xfId="0" applyFont="1" applyFill="1" applyBorder="1" applyAlignment="1">
      <alignment horizontal="right" vertical="center" wrapText="1"/>
    </xf>
    <xf numFmtId="0" fontId="18" fillId="19" borderId="3" xfId="0" applyFont="1" applyFill="1" applyBorder="1" applyAlignment="1">
      <alignment vertical="center" wrapText="1"/>
    </xf>
    <xf numFmtId="0" fontId="17" fillId="19" borderId="3" xfId="0" applyFont="1" applyFill="1" applyBorder="1" applyAlignment="1">
      <alignment horizontal="right" vertical="center" wrapText="1"/>
    </xf>
    <xf numFmtId="0" fontId="26" fillId="0" borderId="0" xfId="0" applyFont="1"/>
    <xf numFmtId="0" fontId="3" fillId="0" borderId="0" xfId="0" applyFont="1"/>
    <xf numFmtId="0" fontId="10" fillId="0" borderId="0" xfId="0" applyFont="1" applyBorder="1" applyAlignment="1">
      <alignment horizontal="right" vertical="center" wrapText="1"/>
    </xf>
    <xf numFmtId="0" fontId="7" fillId="11" borderId="3" xfId="0" applyFont="1" applyFill="1" applyBorder="1"/>
    <xf numFmtId="0" fontId="8" fillId="26" borderId="7" xfId="0" applyFont="1" applyFill="1" applyBorder="1" applyAlignment="1">
      <alignment horizontal="left"/>
    </xf>
    <xf numFmtId="0" fontId="8" fillId="26" borderId="25" xfId="0" applyFont="1" applyFill="1" applyBorder="1" applyAlignment="1">
      <alignment horizontal="left"/>
    </xf>
    <xf numFmtId="10" fontId="10" fillId="0" borderId="0" xfId="0" applyNumberFormat="1" applyFont="1" applyAlignment="1">
      <alignment vertical="center" wrapText="1"/>
    </xf>
    <xf numFmtId="3" fontId="13" fillId="5" borderId="3" xfId="0" applyNumberFormat="1" applyFont="1" applyFill="1" applyBorder="1" applyAlignment="1">
      <alignment horizontal="center"/>
    </xf>
    <xf numFmtId="3" fontId="12" fillId="10" borderId="3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horizontal="center"/>
    </xf>
    <xf numFmtId="10" fontId="13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7" fillId="28" borderId="26" xfId="0" applyFont="1" applyFill="1" applyBorder="1"/>
    <xf numFmtId="0" fontId="7" fillId="7" borderId="27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28" borderId="28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10" fillId="0" borderId="0" xfId="0" applyFont="1" applyAlignment="1">
      <alignment vertical="center"/>
    </xf>
    <xf numFmtId="0" fontId="7" fillId="25" borderId="3" xfId="0" applyFont="1" applyFill="1" applyBorder="1" applyAlignment="1">
      <alignment horizontal="right"/>
    </xf>
    <xf numFmtId="0" fontId="7" fillId="25" borderId="7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wrapText="1"/>
    </xf>
    <xf numFmtId="0" fontId="7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7" fillId="11" borderId="7" xfId="0" applyFont="1" applyFill="1" applyBorder="1"/>
    <xf numFmtId="2" fontId="1" fillId="4" borderId="8" xfId="0" applyNumberFormat="1" applyFont="1" applyFill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 vertical="center"/>
    </xf>
    <xf numFmtId="0" fontId="7" fillId="28" borderId="29" xfId="0" applyFont="1" applyFill="1" applyBorder="1"/>
    <xf numFmtId="0" fontId="7" fillId="28" borderId="4" xfId="0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5" borderId="29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30" xfId="0" applyNumberFormat="1" applyFont="1" applyFill="1" applyBorder="1" applyAlignment="1">
      <alignment horizontal="right"/>
    </xf>
    <xf numFmtId="0" fontId="1" fillId="20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7" fillId="30" borderId="7" xfId="0" applyFont="1" applyFill="1" applyBorder="1"/>
    <xf numFmtId="0" fontId="7" fillId="30" borderId="3" xfId="0" applyFont="1" applyFill="1" applyBorder="1" applyAlignment="1">
      <alignment horizontal="right"/>
    </xf>
    <xf numFmtId="0" fontId="3" fillId="0" borderId="0" xfId="0" applyFont="1" applyFill="1"/>
    <xf numFmtId="0" fontId="0" fillId="2" borderId="33" xfId="0" applyFill="1" applyBorder="1" applyAlignment="1">
      <alignment horizontal="center" vertical="center" wrapText="1"/>
    </xf>
    <xf numFmtId="0" fontId="7" fillId="10" borderId="7" xfId="0" applyFont="1" applyFill="1" applyBorder="1"/>
    <xf numFmtId="0" fontId="7" fillId="10" borderId="15" xfId="0" applyFont="1" applyFill="1" applyBorder="1"/>
    <xf numFmtId="0" fontId="7" fillId="11" borderId="15" xfId="0" applyFont="1" applyFill="1" applyBorder="1"/>
    <xf numFmtId="10" fontId="7" fillId="25" borderId="15" xfId="0" applyNumberFormat="1" applyFont="1" applyFill="1" applyBorder="1" applyAlignment="1">
      <alignment horizontal="right"/>
    </xf>
    <xf numFmtId="10" fontId="7" fillId="30" borderId="15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5" fillId="5" borderId="7" xfId="0" applyFont="1" applyFill="1" applyBorder="1"/>
    <xf numFmtId="0" fontId="5" fillId="5" borderId="15" xfId="0" applyFont="1" applyFill="1" applyBorder="1"/>
    <xf numFmtId="49" fontId="6" fillId="0" borderId="0" xfId="0" applyNumberFormat="1" applyFont="1" applyFill="1" applyBorder="1" applyAlignment="1">
      <alignment horizontal="left"/>
    </xf>
    <xf numFmtId="9" fontId="7" fillId="28" borderId="30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0" fontId="29" fillId="0" borderId="0" xfId="0" applyNumberFormat="1" applyFont="1"/>
    <xf numFmtId="10" fontId="1" fillId="4" borderId="16" xfId="0" applyNumberFormat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3" xfId="0" applyFont="1" applyBorder="1" applyAlignment="1">
      <alignment horizontal="right" vertical="center" wrapText="1"/>
    </xf>
    <xf numFmtId="0" fontId="31" fillId="0" borderId="3" xfId="0" applyFont="1" applyFill="1" applyBorder="1" applyAlignment="1"/>
    <xf numFmtId="10" fontId="5" fillId="5" borderId="15" xfId="0" applyNumberFormat="1" applyFont="1" applyFill="1" applyBorder="1" applyAlignment="1">
      <alignment horizontal="right"/>
    </xf>
    <xf numFmtId="10" fontId="7" fillId="10" borderId="15" xfId="0" applyNumberFormat="1" applyFont="1" applyFill="1" applyBorder="1" applyAlignment="1">
      <alignment horizontal="right"/>
    </xf>
    <xf numFmtId="10" fontId="7" fillId="11" borderId="15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0" fontId="7" fillId="27" borderId="7" xfId="0" applyFont="1" applyFill="1" applyBorder="1"/>
    <xf numFmtId="0" fontId="7" fillId="27" borderId="3" xfId="0" applyFont="1" applyFill="1" applyBorder="1" applyAlignment="1">
      <alignment horizontal="right"/>
    </xf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2" fillId="0" borderId="0" xfId="0" applyFont="1"/>
    <xf numFmtId="3" fontId="16" fillId="16" borderId="3" xfId="0" applyNumberFormat="1" applyFont="1" applyFill="1" applyBorder="1" applyAlignment="1">
      <alignment vertical="center" wrapText="1"/>
    </xf>
    <xf numFmtId="3" fontId="16" fillId="17" borderId="3" xfId="0" applyNumberFormat="1" applyFont="1" applyFill="1" applyBorder="1" applyAlignment="1">
      <alignment vertical="center" wrapText="1"/>
    </xf>
    <xf numFmtId="3" fontId="17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0" fontId="7" fillId="8" borderId="29" xfId="0" applyFont="1" applyFill="1" applyBorder="1"/>
    <xf numFmtId="0" fontId="7" fillId="8" borderId="3" xfId="0" applyFont="1" applyFill="1" applyBorder="1"/>
    <xf numFmtId="9" fontId="7" fillId="8" borderId="15" xfId="0" applyNumberFormat="1" applyFont="1" applyFill="1" applyBorder="1"/>
    <xf numFmtId="10" fontId="32" fillId="0" borderId="0" xfId="0" applyNumberFormat="1" applyFont="1"/>
    <xf numFmtId="10" fontId="33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5" fillId="8" borderId="0" xfId="0" applyFont="1" applyFill="1"/>
    <xf numFmtId="0" fontId="7" fillId="0" borderId="29" xfId="0" applyFont="1" applyFill="1" applyBorder="1"/>
    <xf numFmtId="0" fontId="7" fillId="0" borderId="4" xfId="0" applyFont="1" applyFill="1" applyBorder="1"/>
    <xf numFmtId="9" fontId="7" fillId="0" borderId="30" xfId="0" applyNumberFormat="1" applyFont="1" applyFill="1" applyBorder="1"/>
    <xf numFmtId="0" fontId="7" fillId="0" borderId="3" xfId="0" applyFont="1" applyFill="1" applyBorder="1"/>
    <xf numFmtId="9" fontId="7" fillId="0" borderId="15" xfId="0" applyNumberFormat="1" applyFont="1" applyFill="1" applyBorder="1"/>
    <xf numFmtId="164" fontId="3" fillId="17" borderId="3" xfId="1" applyNumberFormat="1" applyFont="1" applyFill="1" applyBorder="1"/>
    <xf numFmtId="164" fontId="3" fillId="24" borderId="3" xfId="1" applyNumberFormat="1" applyFont="1" applyFill="1" applyBorder="1"/>
    <xf numFmtId="10" fontId="0" fillId="8" borderId="4" xfId="0" applyNumberFormat="1" applyFont="1" applyFill="1" applyBorder="1" applyAlignment="1">
      <alignment horizontal="right" vertical="center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right" vertical="center" wrapText="1"/>
    </xf>
    <xf numFmtId="0" fontId="31" fillId="0" borderId="4" xfId="0" applyFont="1" applyFill="1" applyBorder="1" applyAlignment="1"/>
    <xf numFmtId="0" fontId="30" fillId="0" borderId="3" xfId="0" applyFont="1" applyBorder="1" applyAlignment="1">
      <alignment horizontal="left" vertical="center" wrapText="1"/>
    </xf>
    <xf numFmtId="0" fontId="30" fillId="4" borderId="3" xfId="0" applyFont="1" applyFill="1" applyBorder="1" applyAlignment="1">
      <alignment vertical="center" wrapText="1"/>
    </xf>
    <xf numFmtId="0" fontId="30" fillId="4" borderId="3" xfId="0" applyFont="1" applyFill="1" applyBorder="1" applyAlignment="1">
      <alignment horizontal="right" vertical="center" wrapText="1"/>
    </xf>
    <xf numFmtId="0" fontId="30" fillId="8" borderId="3" xfId="0" applyFont="1" applyFill="1" applyBorder="1" applyAlignment="1">
      <alignment vertical="center" wrapText="1"/>
    </xf>
    <xf numFmtId="0" fontId="30" fillId="8" borderId="3" xfId="0" applyFont="1" applyFill="1" applyBorder="1" applyAlignment="1">
      <alignment horizontal="right" vertical="center" wrapText="1"/>
    </xf>
    <xf numFmtId="0" fontId="1" fillId="20" borderId="1" xfId="0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 vertical="center"/>
    </xf>
    <xf numFmtId="0" fontId="3" fillId="20" borderId="36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horizontal="right" vertical="center" wrapText="1"/>
    </xf>
    <xf numFmtId="9" fontId="3" fillId="20" borderId="38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0" fontId="0" fillId="20" borderId="4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10" fontId="0" fillId="0" borderId="34" xfId="1" applyNumberFormat="1" applyFont="1" applyBorder="1" applyAlignment="1">
      <alignment horizontal="right"/>
    </xf>
    <xf numFmtId="10" fontId="2" fillId="20" borderId="1" xfId="1" applyNumberFormat="1" applyFont="1" applyFill="1" applyBorder="1" applyAlignment="1">
      <alignment horizontal="right"/>
    </xf>
    <xf numFmtId="0" fontId="5" fillId="5" borderId="39" xfId="0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vertical="center"/>
    </xf>
    <xf numFmtId="9" fontId="5" fillId="5" borderId="40" xfId="1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vertical="center" wrapText="1"/>
    </xf>
    <xf numFmtId="10" fontId="5" fillId="5" borderId="15" xfId="1" applyNumberFormat="1" applyFont="1" applyFill="1" applyBorder="1" applyAlignment="1">
      <alignment horizontal="right" vertical="center" wrapText="1"/>
    </xf>
    <xf numFmtId="0" fontId="5" fillId="29" borderId="7" xfId="0" applyFont="1" applyFill="1" applyBorder="1" applyAlignment="1">
      <alignment vertical="center" wrapText="1"/>
    </xf>
    <xf numFmtId="1" fontId="5" fillId="29" borderId="3" xfId="0" applyNumberFormat="1" applyFont="1" applyFill="1" applyBorder="1" applyAlignment="1">
      <alignment vertical="center" wrapText="1"/>
    </xf>
    <xf numFmtId="10" fontId="5" fillId="29" borderId="15" xfId="1" applyNumberFormat="1" applyFont="1" applyFill="1" applyBorder="1" applyAlignment="1">
      <alignment horizontal="right" vertical="center" wrapText="1"/>
    </xf>
    <xf numFmtId="0" fontId="5" fillId="31" borderId="7" xfId="0" applyFont="1" applyFill="1" applyBorder="1" applyAlignment="1">
      <alignment vertical="center" wrapText="1"/>
    </xf>
    <xf numFmtId="1" fontId="5" fillId="31" borderId="3" xfId="0" applyNumberFormat="1" applyFont="1" applyFill="1" applyBorder="1" applyAlignment="1">
      <alignment vertical="center" wrapText="1"/>
    </xf>
    <xf numFmtId="10" fontId="5" fillId="31" borderId="15" xfId="1" applyNumberFormat="1" applyFont="1" applyFill="1" applyBorder="1" applyAlignment="1">
      <alignment horizontal="right" vertical="center" wrapText="1"/>
    </xf>
    <xf numFmtId="0" fontId="7" fillId="32" borderId="7" xfId="0" applyFont="1" applyFill="1" applyBorder="1" applyAlignment="1">
      <alignment vertical="center" wrapText="1"/>
    </xf>
    <xf numFmtId="1" fontId="3" fillId="32" borderId="3" xfId="0" applyNumberFormat="1" applyFont="1" applyFill="1" applyBorder="1" applyAlignment="1">
      <alignment vertical="center" wrapText="1"/>
    </xf>
    <xf numFmtId="10" fontId="7" fillId="32" borderId="15" xfId="1" applyNumberFormat="1" applyFont="1" applyFill="1" applyBorder="1" applyAlignment="1">
      <alignment horizontal="right" vertical="center" wrapText="1"/>
    </xf>
    <xf numFmtId="0" fontId="7" fillId="33" borderId="7" xfId="0" applyFont="1" applyFill="1" applyBorder="1" applyAlignment="1">
      <alignment vertical="center" wrapText="1"/>
    </xf>
    <xf numFmtId="1" fontId="3" fillId="33" borderId="3" xfId="0" applyNumberFormat="1" applyFont="1" applyFill="1" applyBorder="1" applyAlignment="1">
      <alignment vertical="center" wrapText="1"/>
    </xf>
    <xf numFmtId="10" fontId="7" fillId="33" borderId="15" xfId="1" applyNumberFormat="1" applyFont="1" applyFill="1" applyBorder="1" applyAlignment="1">
      <alignment horizontal="right" vertical="center" wrapText="1"/>
    </xf>
    <xf numFmtId="0" fontId="7" fillId="34" borderId="7" xfId="0" applyFont="1" applyFill="1" applyBorder="1" applyAlignment="1">
      <alignment vertical="center" wrapText="1"/>
    </xf>
    <xf numFmtId="1" fontId="3" fillId="34" borderId="3" xfId="0" applyNumberFormat="1" applyFont="1" applyFill="1" applyBorder="1" applyAlignment="1">
      <alignment vertical="center" wrapText="1"/>
    </xf>
    <xf numFmtId="10" fontId="7" fillId="34" borderId="15" xfId="1" applyNumberFormat="1" applyFont="1" applyFill="1" applyBorder="1" applyAlignment="1">
      <alignment horizontal="right" vertical="center" wrapText="1"/>
    </xf>
    <xf numFmtId="2" fontId="7" fillId="34" borderId="15" xfId="1" applyNumberFormat="1" applyFont="1" applyFill="1" applyBorder="1" applyAlignment="1">
      <alignment horizontal="right" vertical="center" wrapText="1"/>
    </xf>
    <xf numFmtId="0" fontId="7" fillId="27" borderId="7" xfId="0" applyFont="1" applyFill="1" applyBorder="1" applyAlignment="1">
      <alignment vertical="center" wrapText="1"/>
    </xf>
    <xf numFmtId="1" fontId="3" fillId="27" borderId="3" xfId="0" applyNumberFormat="1" applyFont="1" applyFill="1" applyBorder="1" applyAlignment="1">
      <alignment vertical="center" wrapText="1"/>
    </xf>
    <xf numFmtId="10" fontId="7" fillId="27" borderId="15" xfId="1" applyNumberFormat="1" applyFont="1" applyFill="1" applyBorder="1" applyAlignment="1">
      <alignment horizontal="right" vertical="center" wrapText="1"/>
    </xf>
    <xf numFmtId="0" fontId="5" fillId="5" borderId="39" xfId="0" applyFont="1" applyFill="1" applyBorder="1" applyAlignment="1">
      <alignment vertical="center" wrapText="1"/>
    </xf>
    <xf numFmtId="1" fontId="5" fillId="5" borderId="5" xfId="0" applyNumberFormat="1" applyFont="1" applyFill="1" applyBorder="1" applyAlignment="1">
      <alignment vertical="center" wrapText="1"/>
    </xf>
    <xf numFmtId="9" fontId="5" fillId="5" borderId="40" xfId="1" applyFont="1" applyFill="1" applyBorder="1" applyAlignment="1">
      <alignment vertical="center" wrapText="1"/>
    </xf>
    <xf numFmtId="0" fontId="0" fillId="8" borderId="0" xfId="0" applyFill="1" applyBorder="1"/>
    <xf numFmtId="10" fontId="10" fillId="0" borderId="18" xfId="0" applyNumberFormat="1" applyFont="1" applyBorder="1" applyAlignment="1">
      <alignment horizontal="right" vertical="center" wrapText="1"/>
    </xf>
    <xf numFmtId="10" fontId="10" fillId="0" borderId="15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right" vertical="center" wrapText="1"/>
    </xf>
    <xf numFmtId="0" fontId="22" fillId="21" borderId="24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/>
    </xf>
    <xf numFmtId="0" fontId="22" fillId="21" borderId="23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5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E2DA"/>
      <color rgb="FFBDD7EE"/>
      <color rgb="FFFF0000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neval\COVID19\SITUACI&#211;N%20COVID%20FELIX\INFORMES%20DESDE%20diciembre%2001122020\2021_03%20informes%20marzo\20210302\20210301%20CASOS%20CONFIRMADOS%20POR%20ZONA%20BASIC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0301"/>
      <sheetName val="PARA OCULTAR POSITIVIDAD"/>
      <sheetName val="Hoja1"/>
    </sheetNames>
    <sheetDataSet>
      <sheetData sheetId="0">
        <row r="3">
          <cell r="F3">
            <v>2.4793388429752067E-2</v>
          </cell>
        </row>
        <row r="4">
          <cell r="F4">
            <v>0.17355371900826447</v>
          </cell>
        </row>
        <row r="5">
          <cell r="F5">
            <v>5.7851239669421489E-2</v>
          </cell>
        </row>
        <row r="6">
          <cell r="F6">
            <v>0.10743801652892562</v>
          </cell>
        </row>
        <row r="7">
          <cell r="F7">
            <v>0.15702479338842976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zoomScale="70" zoomScaleNormal="70" workbookViewId="0">
      <selection activeCell="P45" sqref="P45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53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 x14ac:dyDescent="0.3">
      <c r="B1" s="4" t="s">
        <v>248</v>
      </c>
      <c r="I1" s="235" t="s">
        <v>53</v>
      </c>
      <c r="J1" s="236"/>
      <c r="O1"/>
    </row>
    <row r="2" spans="2:15" ht="15" customHeight="1" x14ac:dyDescent="0.25">
      <c r="B2" s="39" t="s">
        <v>0</v>
      </c>
      <c r="C2" s="40" t="s">
        <v>1</v>
      </c>
      <c r="D2" s="40" t="s">
        <v>2</v>
      </c>
      <c r="E2" s="40" t="s">
        <v>3</v>
      </c>
      <c r="F2" s="40" t="s">
        <v>15</v>
      </c>
      <c r="G2" s="41" t="s">
        <v>16</v>
      </c>
      <c r="I2" s="233" t="s">
        <v>54</v>
      </c>
      <c r="J2" s="234"/>
      <c r="O2"/>
    </row>
    <row r="3" spans="2:15" ht="15" customHeight="1" x14ac:dyDescent="0.25">
      <c r="B3" s="38" t="s">
        <v>4</v>
      </c>
      <c r="C3" s="133">
        <v>1</v>
      </c>
      <c r="D3" s="133">
        <v>0</v>
      </c>
      <c r="E3" s="133">
        <v>1</v>
      </c>
      <c r="F3" s="145">
        <f>E3/E$12</f>
        <v>2.6315789473684209E-2</v>
      </c>
      <c r="G3" s="146">
        <f>F3</f>
        <v>2.6315789473684209E-2</v>
      </c>
      <c r="I3" s="42">
        <v>44276</v>
      </c>
      <c r="J3" s="21"/>
      <c r="M3" s="21"/>
      <c r="O3"/>
    </row>
    <row r="4" spans="2:15" ht="15" customHeight="1" x14ac:dyDescent="0.25">
      <c r="B4" s="38" t="s">
        <v>5</v>
      </c>
      <c r="C4" s="134">
        <v>0</v>
      </c>
      <c r="D4" s="134">
        <v>3</v>
      </c>
      <c r="E4" s="134">
        <v>3</v>
      </c>
      <c r="F4" s="145">
        <f t="shared" ref="F4:F12" si="0">E4/E$12</f>
        <v>7.8947368421052627E-2</v>
      </c>
      <c r="G4" s="146">
        <f>G3+F4</f>
        <v>0.10526315789473684</v>
      </c>
      <c r="H4" s="161">
        <f>SUM(F3:F4)</f>
        <v>0.10526315789473684</v>
      </c>
      <c r="I4" s="5"/>
      <c r="M4" s="21"/>
      <c r="O4"/>
    </row>
    <row r="5" spans="2:15" ht="15" customHeight="1" thickBot="1" x14ac:dyDescent="0.3">
      <c r="B5" s="38" t="s">
        <v>6</v>
      </c>
      <c r="C5" s="134">
        <v>2</v>
      </c>
      <c r="D5" s="134">
        <v>0</v>
      </c>
      <c r="E5" s="134">
        <v>2</v>
      </c>
      <c r="F5" s="145">
        <f t="shared" si="0"/>
        <v>5.2631578947368418E-2</v>
      </c>
      <c r="G5" s="146">
        <f>G4+F5</f>
        <v>0.15789473684210525</v>
      </c>
      <c r="H5" s="162">
        <f>SUM(F3:F6)</f>
        <v>0.31578947368421051</v>
      </c>
      <c r="I5" s="5" t="s">
        <v>272</v>
      </c>
      <c r="J5" s="33"/>
      <c r="K5" s="33"/>
      <c r="M5" s="9"/>
      <c r="O5"/>
    </row>
    <row r="6" spans="2:15" ht="15" customHeight="1" x14ac:dyDescent="0.25">
      <c r="B6" s="38" t="s">
        <v>7</v>
      </c>
      <c r="C6" s="134">
        <v>3</v>
      </c>
      <c r="D6" s="134">
        <v>3</v>
      </c>
      <c r="E6" s="134">
        <v>6</v>
      </c>
      <c r="F6" s="145">
        <f t="shared" si="0"/>
        <v>0.15789473684210525</v>
      </c>
      <c r="G6" s="146">
        <f t="shared" ref="G6:G11" si="1">G5+F6</f>
        <v>0.31578947368421051</v>
      </c>
      <c r="H6" s="162">
        <f>SUM(F3:F7)</f>
        <v>0.57894736842105265</v>
      </c>
      <c r="I6" s="22" t="s">
        <v>57</v>
      </c>
      <c r="J6" s="23" t="s">
        <v>21</v>
      </c>
      <c r="K6" s="137" t="s">
        <v>22</v>
      </c>
      <c r="M6" s="8"/>
      <c r="N6" s="9"/>
      <c r="O6" s="9"/>
    </row>
    <row r="7" spans="2:15" ht="15" customHeight="1" x14ac:dyDescent="0.25">
      <c r="B7" s="38" t="s">
        <v>8</v>
      </c>
      <c r="C7" s="134">
        <v>5</v>
      </c>
      <c r="D7" s="134">
        <v>5</v>
      </c>
      <c r="E7" s="134">
        <v>10</v>
      </c>
      <c r="F7" s="145">
        <f t="shared" si="0"/>
        <v>0.26315789473684209</v>
      </c>
      <c r="G7" s="146">
        <f t="shared" si="1"/>
        <v>0.57894736842105265</v>
      </c>
      <c r="H7" s="162">
        <f>SUM(F10:F11)</f>
        <v>0.13157894736842105</v>
      </c>
      <c r="I7" s="204" t="s">
        <v>26</v>
      </c>
      <c r="J7" s="205">
        <v>15</v>
      </c>
      <c r="K7" s="206">
        <f t="shared" ref="K7:K14" si="2">J7/C$20</f>
        <v>0.36585365853658536</v>
      </c>
      <c r="M7" s="8"/>
      <c r="N7" s="33"/>
      <c r="O7" s="9"/>
    </row>
    <row r="8" spans="2:15" ht="15" customHeight="1" x14ac:dyDescent="0.25">
      <c r="B8" s="38" t="s">
        <v>9</v>
      </c>
      <c r="C8" s="134">
        <v>5</v>
      </c>
      <c r="D8" s="134">
        <v>1</v>
      </c>
      <c r="E8" s="134">
        <v>6</v>
      </c>
      <c r="F8" s="145">
        <f t="shared" si="0"/>
        <v>0.15789473684210525</v>
      </c>
      <c r="G8" s="146">
        <f t="shared" si="1"/>
        <v>0.73684210526315796</v>
      </c>
      <c r="H8" s="163"/>
      <c r="I8" s="207" t="s">
        <v>19</v>
      </c>
      <c r="J8" s="208">
        <v>10</v>
      </c>
      <c r="K8" s="209">
        <f t="shared" si="2"/>
        <v>0.24390243902439024</v>
      </c>
      <c r="M8" s="8"/>
      <c r="N8" s="33"/>
      <c r="O8" s="33"/>
    </row>
    <row r="9" spans="2:15" ht="15" customHeight="1" x14ac:dyDescent="0.25">
      <c r="B9" s="38" t="s">
        <v>10</v>
      </c>
      <c r="C9" s="134">
        <v>3</v>
      </c>
      <c r="D9" s="134">
        <v>2</v>
      </c>
      <c r="E9" s="134">
        <v>5</v>
      </c>
      <c r="F9" s="145">
        <f t="shared" si="0"/>
        <v>0.13157894736842105</v>
      </c>
      <c r="G9" s="146">
        <f t="shared" si="1"/>
        <v>0.86842105263157898</v>
      </c>
      <c r="I9" s="210" t="s">
        <v>266</v>
      </c>
      <c r="J9" s="211">
        <v>3</v>
      </c>
      <c r="K9" s="212">
        <f t="shared" si="2"/>
        <v>7.3170731707317069E-2</v>
      </c>
      <c r="M9" s="8"/>
      <c r="N9" s="33"/>
      <c r="O9" s="9"/>
    </row>
    <row r="10" spans="2:15" ht="15" customHeight="1" x14ac:dyDescent="0.25">
      <c r="B10" s="38" t="s">
        <v>11</v>
      </c>
      <c r="C10" s="134">
        <v>0</v>
      </c>
      <c r="D10" s="134">
        <v>1</v>
      </c>
      <c r="E10" s="134">
        <v>1</v>
      </c>
      <c r="F10" s="145">
        <f t="shared" si="0"/>
        <v>2.6315789473684209E-2</v>
      </c>
      <c r="G10" s="146">
        <f t="shared" si="1"/>
        <v>0.89473684210526316</v>
      </c>
      <c r="I10" s="213" t="s">
        <v>58</v>
      </c>
      <c r="J10" s="214">
        <v>2</v>
      </c>
      <c r="K10" s="215">
        <f t="shared" si="2"/>
        <v>4.878048780487805E-2</v>
      </c>
      <c r="M10" s="8"/>
      <c r="N10" s="33"/>
      <c r="O10" s="9"/>
    </row>
    <row r="11" spans="2:15" ht="15" customHeight="1" thickBot="1" x14ac:dyDescent="0.3">
      <c r="B11" s="116" t="s">
        <v>61</v>
      </c>
      <c r="C11" s="135">
        <v>1</v>
      </c>
      <c r="D11" s="135">
        <v>3</v>
      </c>
      <c r="E11" s="135">
        <v>4</v>
      </c>
      <c r="F11" s="199">
        <f t="shared" si="0"/>
        <v>0.10526315789473684</v>
      </c>
      <c r="G11" s="147">
        <f t="shared" si="1"/>
        <v>1</v>
      </c>
      <c r="H11" s="161"/>
      <c r="I11" s="216" t="s">
        <v>12</v>
      </c>
      <c r="J11" s="217">
        <v>2</v>
      </c>
      <c r="K11" s="218">
        <f t="shared" si="2"/>
        <v>4.878048780487805E-2</v>
      </c>
      <c r="M11" s="8"/>
      <c r="N11" s="33"/>
      <c r="O11" s="9"/>
    </row>
    <row r="12" spans="2:15" ht="15" customHeight="1" thickBot="1" x14ac:dyDescent="0.3">
      <c r="B12" s="78" t="s">
        <v>36</v>
      </c>
      <c r="C12" s="78">
        <v>20</v>
      </c>
      <c r="D12" s="78">
        <v>18</v>
      </c>
      <c r="E12" s="198">
        <v>38</v>
      </c>
      <c r="F12" s="200">
        <f t="shared" si="0"/>
        <v>1</v>
      </c>
      <c r="I12" s="219" t="s">
        <v>18</v>
      </c>
      <c r="J12" s="220">
        <v>2</v>
      </c>
      <c r="K12" s="221">
        <f t="shared" si="2"/>
        <v>4.878048780487805E-2</v>
      </c>
      <c r="M12" s="8"/>
      <c r="N12" s="33"/>
      <c r="O12" s="9"/>
    </row>
    <row r="13" spans="2:15" ht="15" customHeight="1" x14ac:dyDescent="0.25">
      <c r="B13" s="1"/>
      <c r="D13" s="6"/>
      <c r="E13" s="2"/>
      <c r="G13" s="6"/>
      <c r="I13" s="219" t="s">
        <v>251</v>
      </c>
      <c r="J13" s="220">
        <v>0</v>
      </c>
      <c r="K13" s="222">
        <f t="shared" si="2"/>
        <v>0</v>
      </c>
      <c r="M13" s="8"/>
      <c r="N13" s="33"/>
      <c r="O13" s="9"/>
    </row>
    <row r="14" spans="2:15" ht="15" customHeight="1" thickBot="1" x14ac:dyDescent="0.3">
      <c r="B14" s="5" t="s">
        <v>253</v>
      </c>
      <c r="E14" s="2"/>
      <c r="F14" s="6"/>
      <c r="G14" s="79"/>
      <c r="I14" s="223" t="s">
        <v>28</v>
      </c>
      <c r="J14" s="224">
        <v>7</v>
      </c>
      <c r="K14" s="225">
        <f t="shared" si="2"/>
        <v>0.17073170731707318</v>
      </c>
      <c r="M14" s="8"/>
      <c r="N14" s="33"/>
      <c r="O14" s="9"/>
    </row>
    <row r="15" spans="2:15" ht="15" customHeight="1" thickBot="1" x14ac:dyDescent="0.3">
      <c r="B15" s="127" t="s">
        <v>67</v>
      </c>
      <c r="C15" s="128" t="s">
        <v>42</v>
      </c>
      <c r="D15" s="129" t="s">
        <v>22</v>
      </c>
      <c r="E15" s="3"/>
      <c r="F15" s="6"/>
      <c r="I15" s="226" t="s">
        <v>20</v>
      </c>
      <c r="J15" s="227">
        <f>SUM(J7:J14)</f>
        <v>41</v>
      </c>
      <c r="K15" s="228"/>
      <c r="M15" s="84"/>
      <c r="N15" s="144"/>
      <c r="O15"/>
    </row>
    <row r="16" spans="2:15" ht="15" customHeight="1" thickBot="1" x14ac:dyDescent="0.3">
      <c r="B16" s="192" t="s">
        <v>244</v>
      </c>
      <c r="C16" s="193">
        <v>35</v>
      </c>
      <c r="D16" s="230">
        <f>C16/C$20</f>
        <v>0.85365853658536583</v>
      </c>
      <c r="F16" s="241" t="s">
        <v>66</v>
      </c>
      <c r="G16" s="242"/>
      <c r="M16" s="80"/>
      <c r="N16" s="80"/>
      <c r="O16"/>
    </row>
    <row r="17" spans="2:16" ht="15" customHeight="1" thickBot="1" x14ac:dyDescent="0.3">
      <c r="B17" s="194" t="s">
        <v>23</v>
      </c>
      <c r="C17" s="169">
        <v>4</v>
      </c>
      <c r="D17" s="231">
        <f t="shared" ref="D17:D19" si="3">C17/C$20</f>
        <v>9.7560975609756101E-2</v>
      </c>
      <c r="F17" s="239">
        <v>3.1E-2</v>
      </c>
      <c r="G17" s="240"/>
      <c r="I17" s="93" t="s">
        <v>107</v>
      </c>
      <c r="J17" s="94"/>
      <c r="K17" s="94"/>
      <c r="M17" s="8"/>
      <c r="N17" s="8"/>
      <c r="O17" s="9"/>
      <c r="P17" s="9"/>
    </row>
    <row r="18" spans="2:16" ht="15.6" customHeight="1" thickBot="1" x14ac:dyDescent="0.3">
      <c r="B18" s="194" t="s">
        <v>24</v>
      </c>
      <c r="C18" s="169">
        <v>0</v>
      </c>
      <c r="D18" s="231">
        <f t="shared" si="3"/>
        <v>0</v>
      </c>
      <c r="F18" s="241" t="s">
        <v>79</v>
      </c>
      <c r="G18" s="242"/>
      <c r="I18" s="104" t="s">
        <v>25</v>
      </c>
      <c r="J18" s="105" t="s">
        <v>21</v>
      </c>
      <c r="K18" s="106" t="s">
        <v>22</v>
      </c>
      <c r="M18" s="8"/>
      <c r="N18" s="8"/>
      <c r="O18" s="9"/>
      <c r="P18" s="9"/>
    </row>
    <row r="19" spans="2:16" ht="16.350000000000001" customHeight="1" thickBot="1" x14ac:dyDescent="0.3">
      <c r="B19" s="195" t="s">
        <v>28</v>
      </c>
      <c r="C19" s="196">
        <v>2</v>
      </c>
      <c r="D19" s="232">
        <f t="shared" si="3"/>
        <v>4.878048780487805E-2</v>
      </c>
      <c r="F19" s="237">
        <v>25.9</v>
      </c>
      <c r="G19" s="238"/>
      <c r="I19" s="102" t="s">
        <v>85</v>
      </c>
      <c r="J19" s="103">
        <v>22</v>
      </c>
      <c r="K19" s="126">
        <f t="shared" ref="K19:K32" si="4">J19/C$20</f>
        <v>0.53658536585365857</v>
      </c>
      <c r="N19" s="8"/>
      <c r="O19" s="9"/>
      <c r="P19" s="9"/>
    </row>
    <row r="20" spans="2:16" ht="18.75" thickBot="1" x14ac:dyDescent="0.3">
      <c r="B20" s="189" t="s">
        <v>20</v>
      </c>
      <c r="C20" s="190">
        <f>SUM(C16:C19)</f>
        <v>41</v>
      </c>
      <c r="D20" s="191">
        <f>C20/C$20</f>
        <v>1</v>
      </c>
      <c r="F20" s="37" t="s">
        <v>71</v>
      </c>
      <c r="I20" s="102" t="s">
        <v>111</v>
      </c>
      <c r="J20" s="103">
        <v>3</v>
      </c>
      <c r="K20" s="126">
        <f t="shared" si="4"/>
        <v>7.3170731707317069E-2</v>
      </c>
      <c r="N20" s="8"/>
      <c r="O20" s="9"/>
      <c r="P20" s="9"/>
    </row>
    <row r="21" spans="2:16" ht="15.6" customHeight="1" x14ac:dyDescent="0.25">
      <c r="C21" s="67"/>
      <c r="I21" s="102" t="s">
        <v>90</v>
      </c>
      <c r="J21" s="103">
        <v>2</v>
      </c>
      <c r="K21" s="126">
        <f t="shared" si="4"/>
        <v>4.878048780487805E-2</v>
      </c>
      <c r="M21" s="8"/>
      <c r="N21" s="8"/>
      <c r="O21"/>
    </row>
    <row r="22" spans="2:16" ht="15.6" customHeight="1" thickBot="1" x14ac:dyDescent="0.3">
      <c r="B22" s="170" t="s">
        <v>247</v>
      </c>
      <c r="I22" s="102" t="s">
        <v>63</v>
      </c>
      <c r="J22" s="103">
        <v>1</v>
      </c>
      <c r="K22" s="126">
        <f t="shared" si="4"/>
        <v>2.4390243902439025E-2</v>
      </c>
      <c r="N22" s="8"/>
      <c r="O22"/>
    </row>
    <row r="23" spans="2:16" ht="18.75" thickBot="1" x14ac:dyDescent="0.3">
      <c r="B23" s="86" t="s">
        <v>14</v>
      </c>
      <c r="C23" s="132">
        <v>12</v>
      </c>
      <c r="D23" s="88">
        <f>C23/(C23+C24)</f>
        <v>0.29268292682926828</v>
      </c>
      <c r="I23" s="102" t="s">
        <v>110</v>
      </c>
      <c r="J23" s="103">
        <v>0</v>
      </c>
      <c r="K23" s="126">
        <f t="shared" si="4"/>
        <v>0</v>
      </c>
      <c r="N23" s="8"/>
      <c r="O23"/>
    </row>
    <row r="24" spans="2:16" ht="18.75" thickBot="1" x14ac:dyDescent="0.3">
      <c r="B24" s="87" t="s">
        <v>13</v>
      </c>
      <c r="C24" s="132">
        <v>29</v>
      </c>
      <c r="D24" s="89">
        <f>C24/(C23+C24)</f>
        <v>0.70731707317073167</v>
      </c>
      <c r="I24" s="102" t="s">
        <v>92</v>
      </c>
      <c r="J24" s="103">
        <v>0</v>
      </c>
      <c r="K24" s="126">
        <f t="shared" si="4"/>
        <v>0</v>
      </c>
      <c r="N24" s="8"/>
      <c r="O24"/>
    </row>
    <row r="25" spans="2:16" ht="18" x14ac:dyDescent="0.25">
      <c r="C25" s="77"/>
      <c r="I25" s="102" t="s">
        <v>114</v>
      </c>
      <c r="J25" s="103">
        <v>0</v>
      </c>
      <c r="K25" s="126">
        <f t="shared" si="4"/>
        <v>0</v>
      </c>
      <c r="M25" s="8"/>
      <c r="N25" s="8"/>
      <c r="O25"/>
    </row>
    <row r="26" spans="2:16" ht="18.75" thickBot="1" x14ac:dyDescent="0.3">
      <c r="B26" s="5" t="s">
        <v>270</v>
      </c>
      <c r="I26" s="171" t="s">
        <v>106</v>
      </c>
      <c r="J26" s="172">
        <v>0</v>
      </c>
      <c r="K26" s="173">
        <f t="shared" si="4"/>
        <v>0</v>
      </c>
      <c r="N26" s="8"/>
      <c r="O26"/>
    </row>
    <row r="27" spans="2:16" ht="18.75" thickBot="1" x14ac:dyDescent="0.3">
      <c r="B27" s="187" t="s">
        <v>181</v>
      </c>
      <c r="C27" s="187" t="s">
        <v>42</v>
      </c>
      <c r="D27" s="187" t="s">
        <v>22</v>
      </c>
      <c r="E27" s="187" t="s">
        <v>17</v>
      </c>
      <c r="I27" s="171" t="s">
        <v>112</v>
      </c>
      <c r="J27" s="174">
        <v>0</v>
      </c>
      <c r="K27" s="175">
        <f t="shared" si="4"/>
        <v>0</v>
      </c>
      <c r="N27" s="8"/>
      <c r="O27"/>
    </row>
    <row r="28" spans="2:16" ht="18" x14ac:dyDescent="0.25">
      <c r="B28" s="179" t="s">
        <v>65</v>
      </c>
      <c r="C28" s="180">
        <v>3</v>
      </c>
      <c r="D28" s="178">
        <f>C28/C$20</f>
        <v>7.3170731707317069E-2</v>
      </c>
      <c r="E28" s="181">
        <v>1</v>
      </c>
      <c r="F28" s="188" t="s">
        <v>113</v>
      </c>
      <c r="I28" s="158" t="s">
        <v>68</v>
      </c>
      <c r="J28" s="159">
        <v>0</v>
      </c>
      <c r="K28" s="160">
        <f t="shared" si="4"/>
        <v>0</v>
      </c>
      <c r="N28" s="8"/>
      <c r="O28" s="9"/>
      <c r="P28" s="9"/>
    </row>
    <row r="29" spans="2:16" ht="18" x14ac:dyDescent="0.25">
      <c r="B29" s="164" t="s">
        <v>250</v>
      </c>
      <c r="C29" s="165">
        <v>3</v>
      </c>
      <c r="D29" s="178">
        <f t="shared" ref="D29:D52" si="5">C29/C$20</f>
        <v>7.3170731707317069E-2</v>
      </c>
      <c r="E29" s="181">
        <v>2</v>
      </c>
      <c r="F29" s="8"/>
      <c r="I29" s="158" t="s">
        <v>108</v>
      </c>
      <c r="J29" s="159">
        <v>0</v>
      </c>
      <c r="K29" s="160">
        <f t="shared" si="4"/>
        <v>0</v>
      </c>
      <c r="N29" s="8"/>
      <c r="O29" s="9"/>
      <c r="P29" s="9"/>
    </row>
    <row r="30" spans="2:16" ht="15.6" customHeight="1" x14ac:dyDescent="0.25">
      <c r="B30" s="164" t="s">
        <v>186</v>
      </c>
      <c r="C30" s="165">
        <v>3</v>
      </c>
      <c r="D30" s="178">
        <f t="shared" si="5"/>
        <v>7.3170731707317069E-2</v>
      </c>
      <c r="E30" s="140">
        <v>3</v>
      </c>
      <c r="F30" s="72"/>
      <c r="I30" s="158" t="s">
        <v>109</v>
      </c>
      <c r="J30" s="159">
        <v>0</v>
      </c>
      <c r="K30" s="160">
        <f t="shared" si="4"/>
        <v>0</v>
      </c>
      <c r="N30" s="8"/>
      <c r="O30" s="9"/>
      <c r="P30" s="9"/>
    </row>
    <row r="31" spans="2:16" ht="15.6" customHeight="1" x14ac:dyDescent="0.25">
      <c r="B31" s="164" t="s">
        <v>119</v>
      </c>
      <c r="C31" s="165">
        <v>3</v>
      </c>
      <c r="D31" s="178">
        <f t="shared" si="5"/>
        <v>7.3170731707317069E-2</v>
      </c>
      <c r="E31" s="140">
        <v>4</v>
      </c>
      <c r="F31" s="72"/>
      <c r="I31" s="158" t="s">
        <v>24</v>
      </c>
      <c r="J31" s="159">
        <v>0</v>
      </c>
      <c r="K31" s="160">
        <f t="shared" si="4"/>
        <v>0</v>
      </c>
      <c r="M31" s="9"/>
      <c r="O31" s="9"/>
      <c r="P31" s="9"/>
    </row>
    <row r="32" spans="2:16" ht="15.6" customHeight="1" x14ac:dyDescent="0.25">
      <c r="B32" s="164" t="s">
        <v>240</v>
      </c>
      <c r="C32" s="165">
        <v>2</v>
      </c>
      <c r="D32" s="178">
        <f t="shared" si="5"/>
        <v>4.878048780487805E-2</v>
      </c>
      <c r="E32" s="140">
        <v>5</v>
      </c>
      <c r="F32" s="8"/>
      <c r="I32" s="158" t="s">
        <v>95</v>
      </c>
      <c r="J32" s="159">
        <v>0</v>
      </c>
      <c r="K32" s="160">
        <f t="shared" si="4"/>
        <v>0</v>
      </c>
      <c r="M32" s="9"/>
      <c r="O32" s="9"/>
      <c r="P32" s="9"/>
    </row>
    <row r="33" spans="1:16" ht="16.350000000000001" customHeight="1" thickBot="1" x14ac:dyDescent="0.3">
      <c r="B33" s="164" t="s">
        <v>241</v>
      </c>
      <c r="C33" s="165">
        <v>2</v>
      </c>
      <c r="D33" s="178">
        <f t="shared" si="5"/>
        <v>4.878048780487805E-2</v>
      </c>
      <c r="E33" s="140">
        <v>6</v>
      </c>
      <c r="F33" s="72"/>
      <c r="G33" s="32"/>
      <c r="I33" s="95" t="s">
        <v>20</v>
      </c>
      <c r="J33" s="96">
        <f>SUM(J19:J32)</f>
        <v>28</v>
      </c>
      <c r="K33" s="97"/>
      <c r="M33" s="9"/>
      <c r="O33" s="9"/>
      <c r="P33" s="9"/>
    </row>
    <row r="34" spans="1:16" ht="15.6" customHeight="1" x14ac:dyDescent="0.25">
      <c r="A34" s="8"/>
      <c r="B34" s="164" t="s">
        <v>115</v>
      </c>
      <c r="C34" s="165">
        <v>2</v>
      </c>
      <c r="D34" s="178">
        <f t="shared" si="5"/>
        <v>4.878048780487805E-2</v>
      </c>
      <c r="E34" s="140">
        <v>7</v>
      </c>
      <c r="F34" s="8"/>
      <c r="G34" s="32"/>
      <c r="O34" s="9"/>
      <c r="P34" s="9"/>
    </row>
    <row r="35" spans="1:16" ht="15.95" customHeight="1" thickBot="1" x14ac:dyDescent="0.3">
      <c r="A35" s="8"/>
      <c r="B35" s="164" t="s">
        <v>269</v>
      </c>
      <c r="C35" s="165">
        <v>1</v>
      </c>
      <c r="D35" s="178">
        <f t="shared" si="5"/>
        <v>2.4390243902439025E-2</v>
      </c>
      <c r="E35" s="140">
        <v>8</v>
      </c>
      <c r="F35" s="79"/>
      <c r="G35" s="32"/>
      <c r="I35" s="5" t="s">
        <v>268</v>
      </c>
      <c r="M35" s="8"/>
      <c r="O35" s="9"/>
      <c r="P35" s="9"/>
    </row>
    <row r="36" spans="1:16" ht="15.6" customHeight="1" thickBot="1" x14ac:dyDescent="0.3">
      <c r="B36" s="164" t="s">
        <v>192</v>
      </c>
      <c r="C36" s="165">
        <v>1</v>
      </c>
      <c r="D36" s="178">
        <f t="shared" si="5"/>
        <v>2.4390243902439025E-2</v>
      </c>
      <c r="E36" s="140">
        <v>9</v>
      </c>
      <c r="F36" s="8"/>
      <c r="G36" s="32"/>
      <c r="I36" s="110" t="s">
        <v>222</v>
      </c>
      <c r="J36" s="111" t="s">
        <v>42</v>
      </c>
      <c r="K36" s="112" t="s">
        <v>22</v>
      </c>
      <c r="M36" s="8"/>
      <c r="O36" s="9"/>
      <c r="P36" s="9"/>
    </row>
    <row r="37" spans="1:16" ht="16.149999999999999" customHeight="1" x14ac:dyDescent="0.25">
      <c r="B37" s="164" t="s">
        <v>187</v>
      </c>
      <c r="C37" s="165">
        <v>1</v>
      </c>
      <c r="D37" s="178">
        <f t="shared" si="5"/>
        <v>2.4390243902439025E-2</v>
      </c>
      <c r="E37" s="140">
        <v>10</v>
      </c>
      <c r="F37" s="72"/>
      <c r="G37" s="33"/>
      <c r="I37" s="107" t="s">
        <v>47</v>
      </c>
      <c r="J37" s="108">
        <v>23</v>
      </c>
      <c r="K37" s="109">
        <f t="shared" ref="K37:K44" si="6">J37/C$20</f>
        <v>0.56097560975609762</v>
      </c>
      <c r="M37" s="8"/>
      <c r="O37" s="9"/>
      <c r="P37" s="9"/>
    </row>
    <row r="38" spans="1:16" ht="18" customHeight="1" x14ac:dyDescent="0.25">
      <c r="B38" s="164" t="s">
        <v>182</v>
      </c>
      <c r="C38" s="165">
        <v>1</v>
      </c>
      <c r="D38" s="178">
        <f t="shared" si="5"/>
        <v>2.4390243902439025E-2</v>
      </c>
      <c r="E38" s="140">
        <v>11</v>
      </c>
      <c r="F38" s="8"/>
      <c r="G38" s="33"/>
      <c r="I38" s="123" t="s">
        <v>214</v>
      </c>
      <c r="J38" s="122">
        <v>5</v>
      </c>
      <c r="K38" s="141">
        <f t="shared" si="6"/>
        <v>0.12195121951219512</v>
      </c>
      <c r="N38" s="8"/>
      <c r="O38" s="9"/>
      <c r="P38" s="9"/>
    </row>
    <row r="39" spans="1:16" ht="16.149999999999999" customHeight="1" x14ac:dyDescent="0.25">
      <c r="B39" s="138" t="s">
        <v>249</v>
      </c>
      <c r="C39" s="139">
        <v>1</v>
      </c>
      <c r="D39" s="178">
        <f t="shared" si="5"/>
        <v>2.4390243902439025E-2</v>
      </c>
      <c r="E39" s="140">
        <v>12</v>
      </c>
      <c r="F39" s="8"/>
      <c r="G39" s="33"/>
      <c r="I39" s="117" t="s">
        <v>219</v>
      </c>
      <c r="J39" s="15">
        <v>3</v>
      </c>
      <c r="K39" s="142">
        <f t="shared" si="6"/>
        <v>7.3170731707317069E-2</v>
      </c>
      <c r="O39"/>
    </row>
    <row r="40" spans="1:16" ht="16.149999999999999" customHeight="1" x14ac:dyDescent="0.25">
      <c r="B40" s="138" t="s">
        <v>245</v>
      </c>
      <c r="C40" s="139">
        <v>1</v>
      </c>
      <c r="D40" s="178">
        <f t="shared" si="5"/>
        <v>2.4390243902439025E-2</v>
      </c>
      <c r="E40" s="140">
        <v>13</v>
      </c>
      <c r="F40" s="8"/>
      <c r="G40" s="33"/>
      <c r="I40" s="117" t="s">
        <v>169</v>
      </c>
      <c r="J40" s="15">
        <v>2</v>
      </c>
      <c r="K40" s="142">
        <f t="shared" si="6"/>
        <v>4.878048780487805E-2</v>
      </c>
      <c r="O40"/>
    </row>
    <row r="41" spans="1:16" ht="16.149999999999999" customHeight="1" x14ac:dyDescent="0.25">
      <c r="B41" s="138" t="s">
        <v>239</v>
      </c>
      <c r="C41" s="139">
        <v>1</v>
      </c>
      <c r="D41" s="178">
        <f t="shared" si="5"/>
        <v>2.4390243902439025E-2</v>
      </c>
      <c r="E41" s="140">
        <v>14</v>
      </c>
      <c r="F41" s="8"/>
      <c r="G41" s="33"/>
      <c r="I41" s="117" t="s">
        <v>170</v>
      </c>
      <c r="J41" s="15">
        <v>2</v>
      </c>
      <c r="K41" s="142">
        <f t="shared" si="6"/>
        <v>4.878048780487805E-2</v>
      </c>
      <c r="O41"/>
    </row>
    <row r="42" spans="1:16" ht="16.149999999999999" customHeight="1" x14ac:dyDescent="0.25">
      <c r="B42" s="182" t="s">
        <v>183</v>
      </c>
      <c r="C42" s="139">
        <v>1</v>
      </c>
      <c r="D42" s="178">
        <f t="shared" si="5"/>
        <v>2.4390243902439025E-2</v>
      </c>
      <c r="E42" s="140">
        <v>15</v>
      </c>
      <c r="F42" s="8"/>
      <c r="G42" s="33"/>
      <c r="I42" s="98" t="s">
        <v>64</v>
      </c>
      <c r="J42" s="69">
        <v>2</v>
      </c>
      <c r="K42" s="143">
        <f t="shared" si="6"/>
        <v>4.878048780487805E-2</v>
      </c>
      <c r="O42"/>
    </row>
    <row r="43" spans="1:16" ht="18" x14ac:dyDescent="0.25">
      <c r="B43" s="138" t="s">
        <v>189</v>
      </c>
      <c r="C43" s="139">
        <v>1</v>
      </c>
      <c r="D43" s="178">
        <f t="shared" si="5"/>
        <v>2.4390243902439025E-2</v>
      </c>
      <c r="E43" s="140">
        <v>16</v>
      </c>
      <c r="F43" s="8"/>
      <c r="G43" s="33"/>
      <c r="I43" s="98" t="s">
        <v>180</v>
      </c>
      <c r="J43" s="69">
        <v>1</v>
      </c>
      <c r="K43" s="143">
        <f t="shared" si="6"/>
        <v>2.4390243902439025E-2</v>
      </c>
      <c r="O43"/>
    </row>
    <row r="44" spans="1:16" ht="16.149999999999999" customHeight="1" x14ac:dyDescent="0.25">
      <c r="B44" s="138" t="s">
        <v>118</v>
      </c>
      <c r="C44" s="139">
        <v>1</v>
      </c>
      <c r="D44" s="178">
        <f t="shared" si="5"/>
        <v>2.4390243902439025E-2</v>
      </c>
      <c r="E44" s="140">
        <v>17</v>
      </c>
      <c r="F44" s="8"/>
      <c r="G44" s="33"/>
      <c r="I44" s="148" t="s">
        <v>28</v>
      </c>
      <c r="J44" s="149">
        <v>3</v>
      </c>
      <c r="K44" s="225">
        <f t="shared" si="6"/>
        <v>7.3170731707317069E-2</v>
      </c>
      <c r="O44"/>
    </row>
    <row r="45" spans="1:16" ht="16.149999999999999" customHeight="1" thickBot="1" x14ac:dyDescent="0.3">
      <c r="B45" s="138" t="s">
        <v>116</v>
      </c>
      <c r="C45" s="139">
        <v>1</v>
      </c>
      <c r="D45" s="178">
        <f t="shared" si="5"/>
        <v>2.4390243902439025E-2</v>
      </c>
      <c r="E45" s="140">
        <v>18</v>
      </c>
      <c r="F45" s="8"/>
      <c r="G45" s="33"/>
      <c r="I45" s="201" t="s">
        <v>20</v>
      </c>
      <c r="J45" s="202">
        <f>SUM(J37:J44)</f>
        <v>41</v>
      </c>
      <c r="K45" s="203"/>
      <c r="O45"/>
    </row>
    <row r="46" spans="1:16" ht="16.149999999999999" customHeight="1" x14ac:dyDescent="0.25">
      <c r="B46" s="138" t="s">
        <v>190</v>
      </c>
      <c r="C46" s="139">
        <v>1</v>
      </c>
      <c r="D46" s="178">
        <f t="shared" si="5"/>
        <v>2.4390243902439025E-2</v>
      </c>
      <c r="E46" s="140">
        <v>19</v>
      </c>
      <c r="F46" s="8"/>
      <c r="G46" s="33"/>
      <c r="O46"/>
    </row>
    <row r="47" spans="1:16" ht="18" x14ac:dyDescent="0.25">
      <c r="B47" s="138" t="s">
        <v>204</v>
      </c>
      <c r="C47" s="139">
        <v>1</v>
      </c>
      <c r="D47" s="178">
        <f t="shared" si="5"/>
        <v>2.4390243902439025E-2</v>
      </c>
      <c r="E47" s="140">
        <v>20</v>
      </c>
      <c r="F47" s="8"/>
      <c r="G47" s="9"/>
      <c r="M47" s="9"/>
      <c r="O47"/>
    </row>
    <row r="48" spans="1:16" ht="16.149999999999999" customHeight="1" x14ac:dyDescent="0.25">
      <c r="B48" s="138" t="s">
        <v>206</v>
      </c>
      <c r="C48" s="139">
        <v>1</v>
      </c>
      <c r="D48" s="178">
        <f t="shared" si="5"/>
        <v>2.4390243902439025E-2</v>
      </c>
      <c r="E48" s="140">
        <v>21</v>
      </c>
      <c r="F48" s="8"/>
      <c r="G48" s="9"/>
      <c r="M48" s="9"/>
      <c r="O48"/>
    </row>
    <row r="49" spans="1:15" ht="16.149999999999999" customHeight="1" x14ac:dyDescent="0.25">
      <c r="B49" s="138" t="s">
        <v>63</v>
      </c>
      <c r="C49" s="139">
        <v>1</v>
      </c>
      <c r="D49" s="178">
        <f t="shared" si="5"/>
        <v>2.4390243902439025E-2</v>
      </c>
      <c r="E49" s="140">
        <v>22</v>
      </c>
      <c r="F49" s="8"/>
      <c r="G49" s="9"/>
      <c r="M49" s="9"/>
      <c r="O49"/>
    </row>
    <row r="50" spans="1:15" ht="16.149999999999999" customHeight="1" x14ac:dyDescent="0.25">
      <c r="B50" s="138" t="s">
        <v>185</v>
      </c>
      <c r="C50" s="139">
        <v>1</v>
      </c>
      <c r="D50" s="178">
        <f t="shared" si="5"/>
        <v>2.4390243902439025E-2</v>
      </c>
      <c r="E50" s="140">
        <v>23</v>
      </c>
      <c r="F50" s="8"/>
      <c r="G50" s="9"/>
      <c r="O50"/>
    </row>
    <row r="51" spans="1:15" ht="18" x14ac:dyDescent="0.25">
      <c r="B51" s="185" t="s">
        <v>28</v>
      </c>
      <c r="C51" s="186">
        <f>C20-SUM(C28:C50)</f>
        <v>7</v>
      </c>
      <c r="D51" s="178">
        <f t="shared" si="5"/>
        <v>0.17073170731707318</v>
      </c>
      <c r="E51" s="8"/>
      <c r="F51" s="8"/>
      <c r="G51" s="9"/>
      <c r="O51"/>
    </row>
    <row r="52" spans="1:15" ht="18" x14ac:dyDescent="0.25">
      <c r="B52" s="183" t="s">
        <v>20</v>
      </c>
      <c r="C52" s="184">
        <f>SUM(C28:C51)</f>
        <v>41</v>
      </c>
      <c r="D52" s="197">
        <f t="shared" si="5"/>
        <v>1</v>
      </c>
      <c r="E52" s="8"/>
      <c r="F52" s="8"/>
      <c r="G52" s="9"/>
      <c r="O52"/>
    </row>
    <row r="53" spans="1:15" ht="18" x14ac:dyDescent="0.25">
      <c r="B53" s="166"/>
      <c r="C53" s="167"/>
      <c r="D53" s="168"/>
      <c r="E53" s="8"/>
      <c r="F53" s="8"/>
      <c r="G53" s="9"/>
      <c r="J53" s="67"/>
      <c r="O53"/>
    </row>
    <row r="54" spans="1:15" ht="18" x14ac:dyDescent="0.25">
      <c r="A54" s="229"/>
      <c r="F54" s="8"/>
      <c r="G54" s="9"/>
      <c r="O54"/>
    </row>
    <row r="55" spans="1:15" ht="18" x14ac:dyDescent="0.25">
      <c r="A55" s="229"/>
      <c r="F55" s="8"/>
      <c r="G55" s="9"/>
      <c r="O55"/>
    </row>
    <row r="56" spans="1:15" ht="18" x14ac:dyDescent="0.25">
      <c r="A56" s="229"/>
      <c r="F56" s="8"/>
      <c r="G56" s="9"/>
      <c r="O56"/>
    </row>
    <row r="57" spans="1:15" ht="18" x14ac:dyDescent="0.25">
      <c r="A57" s="229"/>
      <c r="F57" s="8"/>
      <c r="G57" s="9"/>
      <c r="O57"/>
    </row>
    <row r="58" spans="1:15" ht="18" x14ac:dyDescent="0.25">
      <c r="A58" s="229"/>
      <c r="F58" s="8"/>
      <c r="G58" s="9"/>
      <c r="O58"/>
    </row>
    <row r="59" spans="1:15" ht="18" x14ac:dyDescent="0.25">
      <c r="A59" s="229"/>
      <c r="G59" s="9"/>
      <c r="O59"/>
    </row>
    <row r="60" spans="1:15" ht="18" x14ac:dyDescent="0.25">
      <c r="A60" s="229"/>
      <c r="G60" s="9"/>
      <c r="O60"/>
    </row>
    <row r="61" spans="1:15" ht="18" x14ac:dyDescent="0.25">
      <c r="A61" s="229"/>
      <c r="G61" s="9"/>
      <c r="O61"/>
    </row>
    <row r="62" spans="1:15" ht="18" x14ac:dyDescent="0.25">
      <c r="A62" s="229"/>
      <c r="G62" s="9"/>
      <c r="O62"/>
    </row>
    <row r="63" spans="1:15" ht="18" x14ac:dyDescent="0.25">
      <c r="A63" s="229"/>
      <c r="G63" s="9"/>
      <c r="O63"/>
    </row>
    <row r="64" spans="1:15" ht="18" x14ac:dyDescent="0.25">
      <c r="A64" s="229"/>
      <c r="F64" s="9"/>
      <c r="G64" s="9"/>
      <c r="O64"/>
    </row>
    <row r="65" spans="1:15" ht="18" x14ac:dyDescent="0.25">
      <c r="A65" s="229"/>
      <c r="F65" s="9"/>
      <c r="G65" s="9"/>
      <c r="O65"/>
    </row>
    <row r="66" spans="1:15" ht="18" x14ac:dyDescent="0.25">
      <c r="A66" s="229"/>
      <c r="F66" s="9"/>
      <c r="G66" s="9"/>
      <c r="O66"/>
    </row>
    <row r="67" spans="1:15" ht="18" x14ac:dyDescent="0.25">
      <c r="A67" s="229"/>
      <c r="F67" s="9"/>
      <c r="G67" s="9"/>
      <c r="O67"/>
    </row>
    <row r="68" spans="1:15" ht="18" x14ac:dyDescent="0.25">
      <c r="A68" s="229"/>
      <c r="F68" s="9"/>
      <c r="G68" s="9"/>
      <c r="O68"/>
    </row>
    <row r="69" spans="1:15" ht="18" x14ac:dyDescent="0.25">
      <c r="A69" s="229"/>
      <c r="G69" s="9"/>
      <c r="O69"/>
    </row>
    <row r="70" spans="1:15" ht="18" x14ac:dyDescent="0.25">
      <c r="A70" s="229"/>
      <c r="G70" s="9"/>
      <c r="H70" s="153" t="s">
        <v>22</v>
      </c>
      <c r="O70"/>
    </row>
    <row r="71" spans="1:15" ht="18" x14ac:dyDescent="0.25">
      <c r="A71" s="229"/>
      <c r="G71" s="9"/>
      <c r="H71" s="153">
        <v>0.64814814814814814</v>
      </c>
      <c r="O71"/>
    </row>
    <row r="72" spans="1:15" ht="18" x14ac:dyDescent="0.25">
      <c r="A72" s="229"/>
      <c r="G72" s="9"/>
      <c r="H72" s="153">
        <v>8.3333333333333329E-2</v>
      </c>
      <c r="O72"/>
    </row>
    <row r="73" spans="1:15" ht="18" x14ac:dyDescent="0.25">
      <c r="G73" s="9"/>
      <c r="H73" s="153">
        <v>9.2592592592592587E-3</v>
      </c>
      <c r="O73"/>
    </row>
    <row r="74" spans="1:15" ht="18" x14ac:dyDescent="0.25">
      <c r="G74" s="9"/>
      <c r="H74" s="153">
        <v>2.7777777777777776E-2</v>
      </c>
      <c r="O74"/>
    </row>
    <row r="75" spans="1:15" ht="18" x14ac:dyDescent="0.25">
      <c r="G75" s="9"/>
      <c r="H75" s="153">
        <v>2.7777777777777776E-2</v>
      </c>
      <c r="O75"/>
    </row>
    <row r="76" spans="1:15" ht="18" x14ac:dyDescent="0.25">
      <c r="G76" s="9"/>
      <c r="H76" s="153">
        <v>0</v>
      </c>
      <c r="L76" s="130"/>
      <c r="M76" s="131"/>
      <c r="O76"/>
    </row>
    <row r="77" spans="1:15" ht="18" x14ac:dyDescent="0.25">
      <c r="G77" s="9"/>
      <c r="H77" s="153">
        <v>1.8518518518518517E-2</v>
      </c>
      <c r="L77" s="80"/>
      <c r="M77" s="68"/>
      <c r="O77"/>
    </row>
    <row r="78" spans="1:15" ht="18" x14ac:dyDescent="0.25">
      <c r="G78" s="9"/>
      <c r="H78" s="153">
        <v>4.6296296296296294E-2</v>
      </c>
      <c r="M78" s="9"/>
      <c r="O78"/>
    </row>
    <row r="79" spans="1:15" ht="18" x14ac:dyDescent="0.25">
      <c r="G79" s="9"/>
      <c r="H79" s="153">
        <v>0</v>
      </c>
      <c r="M79" s="9"/>
      <c r="O79"/>
    </row>
    <row r="80" spans="1:15" ht="18" x14ac:dyDescent="0.25">
      <c r="G80" s="9"/>
      <c r="H80" s="153">
        <v>0</v>
      </c>
      <c r="I80" s="9"/>
      <c r="M80" s="9"/>
      <c r="O80"/>
    </row>
    <row r="81" spans="7:15" ht="18" x14ac:dyDescent="0.25">
      <c r="G81" s="9"/>
      <c r="H81" s="153">
        <v>0</v>
      </c>
      <c r="I81" s="9"/>
      <c r="M81" s="9"/>
      <c r="O81"/>
    </row>
    <row r="82" spans="7:15" ht="18" x14ac:dyDescent="0.25">
      <c r="G82" s="9"/>
      <c r="H82" s="153">
        <v>0</v>
      </c>
      <c r="I82" s="9"/>
      <c r="M82" s="9"/>
      <c r="O82"/>
    </row>
    <row r="83" spans="7:15" ht="18" x14ac:dyDescent="0.25">
      <c r="G83" s="9"/>
      <c r="H83" s="153">
        <v>0</v>
      </c>
      <c r="I83" s="9"/>
      <c r="M83" s="9"/>
      <c r="O83"/>
    </row>
    <row r="84" spans="7:15" ht="18" x14ac:dyDescent="0.25">
      <c r="G84" s="9"/>
      <c r="H84" s="153">
        <v>0</v>
      </c>
      <c r="I84" s="9"/>
      <c r="M84" s="9"/>
      <c r="O84"/>
    </row>
    <row r="85" spans="7:15" ht="18" x14ac:dyDescent="0.25">
      <c r="G85" s="9"/>
      <c r="I85" s="9"/>
      <c r="M85" s="9"/>
      <c r="O85"/>
    </row>
    <row r="86" spans="7:15" ht="18" x14ac:dyDescent="0.25">
      <c r="G86" s="9"/>
      <c r="M86" s="9"/>
      <c r="O86"/>
    </row>
    <row r="87" spans="7:15" ht="18" x14ac:dyDescent="0.25">
      <c r="G87" s="9"/>
      <c r="M87" s="9"/>
      <c r="O87"/>
    </row>
    <row r="88" spans="7:15" x14ac:dyDescent="0.25">
      <c r="O88"/>
    </row>
  </sheetData>
  <sortState ref="I19:K32">
    <sortCondition descending="1" ref="J19:J32"/>
  </sortState>
  <mergeCells count="6">
    <mergeCell ref="I2:J2"/>
    <mergeCell ref="I1:J1"/>
    <mergeCell ref="F19:G19"/>
    <mergeCell ref="F17:G17"/>
    <mergeCell ref="F16:G16"/>
    <mergeCell ref="F18:G18"/>
  </mergeCells>
  <conditionalFormatting sqref="I44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opLeftCell="A31" zoomScale="85" zoomScaleNormal="85" workbookViewId="0">
      <selection activeCell="N46" sqref="N46:N59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1" t="s">
        <v>136</v>
      </c>
      <c r="B1" s="12" t="s">
        <v>42</v>
      </c>
      <c r="C1" s="12" t="s">
        <v>22</v>
      </c>
    </row>
    <row r="2" spans="1:3" ht="18" x14ac:dyDescent="0.25">
      <c r="A2" s="8" t="s">
        <v>137</v>
      </c>
      <c r="B2" s="9">
        <v>59</v>
      </c>
      <c r="C2" s="9" t="s">
        <v>229</v>
      </c>
    </row>
    <row r="3" spans="1:3" ht="32.25" customHeight="1" x14ac:dyDescent="0.25">
      <c r="A3" s="8" t="s">
        <v>144</v>
      </c>
      <c r="B3" s="9">
        <v>4</v>
      </c>
      <c r="C3" s="9" t="s">
        <v>226</v>
      </c>
    </row>
    <row r="4" spans="1:3" ht="18" x14ac:dyDescent="0.25">
      <c r="A4" s="8" t="s">
        <v>149</v>
      </c>
      <c r="B4" s="9">
        <v>4</v>
      </c>
      <c r="C4" s="9" t="s">
        <v>226</v>
      </c>
    </row>
    <row r="5" spans="1:3" ht="32.25" customHeight="1" x14ac:dyDescent="0.25">
      <c r="A5" s="8" t="s">
        <v>218</v>
      </c>
      <c r="B5" s="9">
        <v>4</v>
      </c>
      <c r="C5" s="9" t="s">
        <v>226</v>
      </c>
    </row>
    <row r="6" spans="1:3" ht="18" x14ac:dyDescent="0.25">
      <c r="A6" s="8" t="s">
        <v>158</v>
      </c>
      <c r="B6" s="9">
        <v>3</v>
      </c>
      <c r="C6" s="9" t="s">
        <v>223</v>
      </c>
    </row>
    <row r="7" spans="1:3" ht="18" x14ac:dyDescent="0.25">
      <c r="A7" s="8" t="s">
        <v>163</v>
      </c>
      <c r="B7" s="9">
        <v>3</v>
      </c>
      <c r="C7" s="9" t="s">
        <v>223</v>
      </c>
    </row>
    <row r="8" spans="1:3" ht="18" x14ac:dyDescent="0.25">
      <c r="A8" s="8" t="s">
        <v>230</v>
      </c>
      <c r="B8" s="9">
        <v>3</v>
      </c>
      <c r="C8" s="9" t="s">
        <v>223</v>
      </c>
    </row>
    <row r="9" spans="1:3" ht="18" x14ac:dyDescent="0.25">
      <c r="A9" s="8" t="s">
        <v>152</v>
      </c>
      <c r="B9" s="9">
        <v>2</v>
      </c>
      <c r="C9" s="9" t="s">
        <v>227</v>
      </c>
    </row>
    <row r="10" spans="1:3" ht="18" x14ac:dyDescent="0.25">
      <c r="A10" s="8" t="s">
        <v>148</v>
      </c>
      <c r="B10" s="9">
        <v>2</v>
      </c>
      <c r="C10" s="9" t="s">
        <v>227</v>
      </c>
    </row>
    <row r="11" spans="1:3" ht="18" x14ac:dyDescent="0.25">
      <c r="A11" s="8" t="s">
        <v>231</v>
      </c>
      <c r="B11" s="9">
        <v>1</v>
      </c>
      <c r="C11" s="9" t="s">
        <v>224</v>
      </c>
    </row>
    <row r="12" spans="1:3" ht="18" x14ac:dyDescent="0.25">
      <c r="A12" s="8" t="s">
        <v>154</v>
      </c>
      <c r="B12" s="9">
        <v>1</v>
      </c>
      <c r="C12" s="9" t="s">
        <v>224</v>
      </c>
    </row>
    <row r="13" spans="1:3" ht="18" x14ac:dyDescent="0.25">
      <c r="A13" s="8" t="s">
        <v>155</v>
      </c>
      <c r="B13" s="9">
        <v>1</v>
      </c>
      <c r="C13" s="9" t="s">
        <v>224</v>
      </c>
    </row>
    <row r="14" spans="1:3" ht="18" x14ac:dyDescent="0.25">
      <c r="A14" s="8" t="s">
        <v>156</v>
      </c>
      <c r="B14" s="9">
        <v>1</v>
      </c>
      <c r="C14" s="9" t="s">
        <v>224</v>
      </c>
    </row>
    <row r="15" spans="1:3" ht="18" x14ac:dyDescent="0.25">
      <c r="A15" s="8" t="s">
        <v>232</v>
      </c>
      <c r="B15" s="9">
        <v>1</v>
      </c>
      <c r="C15" s="9" t="s">
        <v>224</v>
      </c>
    </row>
    <row r="16" spans="1:3" ht="18" x14ac:dyDescent="0.25">
      <c r="A16" s="8" t="s">
        <v>233</v>
      </c>
      <c r="B16" s="9">
        <v>1</v>
      </c>
      <c r="C16" s="9" t="s">
        <v>224</v>
      </c>
    </row>
    <row r="17" spans="1:3" ht="18" x14ac:dyDescent="0.25">
      <c r="A17" s="8" t="s">
        <v>139</v>
      </c>
      <c r="B17" s="9">
        <v>1</v>
      </c>
      <c r="C17" s="9" t="s">
        <v>224</v>
      </c>
    </row>
    <row r="18" spans="1:3" ht="18" x14ac:dyDescent="0.25">
      <c r="A18" s="8" t="s">
        <v>161</v>
      </c>
      <c r="B18" s="9">
        <v>1</v>
      </c>
      <c r="C18" s="9" t="s">
        <v>224</v>
      </c>
    </row>
    <row r="19" spans="1:3" ht="18" x14ac:dyDescent="0.25">
      <c r="A19" s="8" t="s">
        <v>234</v>
      </c>
      <c r="B19" s="9">
        <v>1</v>
      </c>
      <c r="C19" s="9" t="s">
        <v>224</v>
      </c>
    </row>
    <row r="20" spans="1:3" ht="18" x14ac:dyDescent="0.25">
      <c r="A20" s="8" t="s">
        <v>235</v>
      </c>
      <c r="B20" s="9">
        <v>1</v>
      </c>
      <c r="C20" s="9" t="s">
        <v>224</v>
      </c>
    </row>
    <row r="21" spans="1:3" ht="18" x14ac:dyDescent="0.25">
      <c r="A21" s="8" t="s">
        <v>166</v>
      </c>
      <c r="B21" s="9">
        <v>1</v>
      </c>
      <c r="C21" s="9" t="s">
        <v>224</v>
      </c>
    </row>
    <row r="22" spans="1:3" ht="18" x14ac:dyDescent="0.25">
      <c r="A22" s="8" t="s">
        <v>236</v>
      </c>
      <c r="B22" s="9">
        <v>1</v>
      </c>
      <c r="C22" s="9" t="s">
        <v>224</v>
      </c>
    </row>
    <row r="23" spans="1:3" ht="18" x14ac:dyDescent="0.25">
      <c r="A23" s="8" t="s">
        <v>228</v>
      </c>
      <c r="B23" s="9">
        <v>1</v>
      </c>
      <c r="C23" s="9" t="s">
        <v>224</v>
      </c>
    </row>
    <row r="24" spans="1:3" ht="18" x14ac:dyDescent="0.25">
      <c r="A24" s="8" t="s">
        <v>237</v>
      </c>
      <c r="B24" s="9">
        <v>1</v>
      </c>
      <c r="C24" s="9" t="s">
        <v>224</v>
      </c>
    </row>
    <row r="25" spans="1:3" ht="18" x14ac:dyDescent="0.25">
      <c r="A25" s="8" t="s">
        <v>221</v>
      </c>
      <c r="B25" s="9">
        <v>1</v>
      </c>
      <c r="C25" s="9" t="s">
        <v>224</v>
      </c>
    </row>
    <row r="26" spans="1:3" ht="18" x14ac:dyDescent="0.25">
      <c r="A26" s="8" t="s">
        <v>28</v>
      </c>
      <c r="B26" s="9">
        <v>5</v>
      </c>
      <c r="C26" s="9" t="s">
        <v>225</v>
      </c>
    </row>
    <row r="27" spans="1:3" ht="18" x14ac:dyDescent="0.25">
      <c r="A27" s="8"/>
      <c r="B27" s="9"/>
      <c r="C27" s="9"/>
    </row>
    <row r="28" spans="1:3" ht="18" x14ac:dyDescent="0.25">
      <c r="A28" s="8"/>
      <c r="B28" s="9"/>
      <c r="C28" s="9"/>
    </row>
    <row r="29" spans="1:3" ht="18" x14ac:dyDescent="0.25">
      <c r="A29" s="8"/>
      <c r="B29" s="9"/>
      <c r="C29" s="9"/>
    </row>
    <row r="30" spans="1:3" ht="18" x14ac:dyDescent="0.25">
      <c r="A30" s="8"/>
      <c r="B30" s="9"/>
      <c r="C30" s="9"/>
    </row>
    <row r="31" spans="1:3" ht="18" x14ac:dyDescent="0.25">
      <c r="A31" s="8"/>
      <c r="B31" s="9"/>
      <c r="C31" s="9"/>
    </row>
    <row r="32" spans="1:3" ht="18" x14ac:dyDescent="0.25">
      <c r="A32" s="8"/>
      <c r="B32" s="9"/>
      <c r="C32" s="9"/>
    </row>
    <row r="33" spans="1:14" ht="18" x14ac:dyDescent="0.25">
      <c r="A33" s="8"/>
      <c r="B33" s="9"/>
      <c r="C33" s="9"/>
    </row>
    <row r="34" spans="1:14" ht="18" x14ac:dyDescent="0.25">
      <c r="A34" s="8"/>
      <c r="B34" s="9"/>
      <c r="C34" s="9"/>
    </row>
    <row r="35" spans="1:14" ht="18" x14ac:dyDescent="0.25">
      <c r="A35" s="8"/>
      <c r="B35" s="9"/>
      <c r="C35" s="9"/>
    </row>
    <row r="36" spans="1:14" ht="18" x14ac:dyDescent="0.25">
      <c r="A36" s="8"/>
      <c r="B36" s="9"/>
      <c r="C36" s="9"/>
    </row>
    <row r="37" spans="1:14" ht="18" x14ac:dyDescent="0.25">
      <c r="A37" s="8"/>
      <c r="B37" s="9"/>
      <c r="C37" s="9"/>
    </row>
    <row r="38" spans="1:14" ht="18" x14ac:dyDescent="0.25">
      <c r="A38" s="8"/>
      <c r="B38" s="9"/>
      <c r="C38" s="9"/>
    </row>
    <row r="39" spans="1:14" ht="18" x14ac:dyDescent="0.25">
      <c r="A39" s="8"/>
      <c r="B39" s="9"/>
      <c r="C39" s="9"/>
      <c r="G39" s="90"/>
    </row>
    <row r="40" spans="1:14" ht="18" x14ac:dyDescent="0.25">
      <c r="A40" s="8"/>
      <c r="B40" s="9"/>
      <c r="C40" s="9"/>
    </row>
    <row r="46" spans="1:14" x14ac:dyDescent="0.25">
      <c r="A46" s="82" t="s">
        <v>85</v>
      </c>
      <c r="B46" t="str">
        <f>CONCATENATE(A46,"**")</f>
        <v>Zaragoza **</v>
      </c>
      <c r="C46">
        <f>VLOOKUP($B46,$A$2:$C$37,2,FALSE)</f>
        <v>59</v>
      </c>
      <c r="G46" s="82"/>
      <c r="M46" s="82" t="s">
        <v>85</v>
      </c>
      <c r="N46">
        <v>59</v>
      </c>
    </row>
    <row r="47" spans="1:14" x14ac:dyDescent="0.25">
      <c r="A47" s="82" t="s">
        <v>63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82"/>
      <c r="M47" s="82" t="s">
        <v>108</v>
      </c>
      <c r="N47">
        <v>4</v>
      </c>
    </row>
    <row r="48" spans="1:14" x14ac:dyDescent="0.25">
      <c r="A48" s="82" t="s">
        <v>114</v>
      </c>
      <c r="B48" t="str">
        <f t="shared" si="0"/>
        <v>Monzón**</v>
      </c>
      <c r="C48">
        <f t="shared" si="1"/>
        <v>1</v>
      </c>
      <c r="G48" s="82"/>
      <c r="M48" s="82" t="s">
        <v>112</v>
      </c>
      <c r="N48">
        <v>3</v>
      </c>
    </row>
    <row r="49" spans="1:14" x14ac:dyDescent="0.25">
      <c r="A49" s="82" t="s">
        <v>111</v>
      </c>
      <c r="B49" t="str">
        <f t="shared" si="0"/>
        <v>Calatayud**</v>
      </c>
      <c r="C49" t="e">
        <f t="shared" si="1"/>
        <v>#N/A</v>
      </c>
      <c r="G49" s="82"/>
      <c r="M49" s="82" t="s">
        <v>63</v>
      </c>
      <c r="N49">
        <v>1</v>
      </c>
    </row>
    <row r="50" spans="1:14" x14ac:dyDescent="0.25">
      <c r="A50" s="82" t="s">
        <v>23</v>
      </c>
      <c r="B50" t="str">
        <f t="shared" si="0"/>
        <v>Huesca**</v>
      </c>
      <c r="C50">
        <f t="shared" si="1"/>
        <v>1</v>
      </c>
      <c r="G50" s="82"/>
      <c r="M50" s="82" t="s">
        <v>114</v>
      </c>
      <c r="N50">
        <v>1</v>
      </c>
    </row>
    <row r="51" spans="1:14" x14ac:dyDescent="0.25">
      <c r="A51" s="82" t="s">
        <v>110</v>
      </c>
      <c r="B51" t="str">
        <f t="shared" si="0"/>
        <v>Cuarte de Huerva**</v>
      </c>
      <c r="C51" t="e">
        <f t="shared" si="1"/>
        <v>#N/A</v>
      </c>
      <c r="G51" s="82"/>
      <c r="M51" s="82" t="s">
        <v>23</v>
      </c>
      <c r="N51">
        <v>1</v>
      </c>
    </row>
    <row r="52" spans="1:14" x14ac:dyDescent="0.25">
      <c r="A52" s="82" t="s">
        <v>108</v>
      </c>
      <c r="B52" t="str">
        <f t="shared" si="0"/>
        <v>Alcañiz**</v>
      </c>
      <c r="C52">
        <f t="shared" si="1"/>
        <v>4</v>
      </c>
      <c r="G52" s="82"/>
      <c r="M52" s="82" t="s">
        <v>109</v>
      </c>
      <c r="N52">
        <v>1</v>
      </c>
    </row>
    <row r="53" spans="1:14" x14ac:dyDescent="0.25">
      <c r="A53" s="82" t="s">
        <v>106</v>
      </c>
      <c r="B53" t="str">
        <f t="shared" si="0"/>
        <v>Barbastro**</v>
      </c>
      <c r="C53" t="e">
        <f t="shared" si="1"/>
        <v>#N/A</v>
      </c>
      <c r="G53" s="82"/>
      <c r="M53" s="82" t="s">
        <v>95</v>
      </c>
      <c r="N53">
        <v>1</v>
      </c>
    </row>
    <row r="54" spans="1:14" x14ac:dyDescent="0.25">
      <c r="A54" s="82" t="s">
        <v>92</v>
      </c>
      <c r="B54" t="str">
        <f t="shared" si="0"/>
        <v>Tarazona **</v>
      </c>
      <c r="C54" t="e">
        <f t="shared" si="1"/>
        <v>#N/A</v>
      </c>
      <c r="G54" s="82"/>
      <c r="M54" s="82" t="s">
        <v>111</v>
      </c>
      <c r="N54">
        <v>0</v>
      </c>
    </row>
    <row r="55" spans="1:14" x14ac:dyDescent="0.25">
      <c r="A55" s="82" t="s">
        <v>24</v>
      </c>
      <c r="B55" t="str">
        <f t="shared" si="0"/>
        <v>Teruel**</v>
      </c>
      <c r="C55" t="e">
        <f t="shared" si="1"/>
        <v>#N/A</v>
      </c>
      <c r="G55" s="82"/>
      <c r="M55" s="82" t="s">
        <v>110</v>
      </c>
      <c r="N55">
        <v>0</v>
      </c>
    </row>
    <row r="56" spans="1:14" x14ac:dyDescent="0.25">
      <c r="A56" s="82" t="s">
        <v>109</v>
      </c>
      <c r="B56" t="str">
        <f t="shared" si="0"/>
        <v>Jaca**</v>
      </c>
      <c r="C56">
        <f t="shared" si="1"/>
        <v>1</v>
      </c>
      <c r="G56" s="82"/>
      <c r="M56" s="82" t="s">
        <v>106</v>
      </c>
      <c r="N56">
        <v>0</v>
      </c>
    </row>
    <row r="57" spans="1:14" x14ac:dyDescent="0.25">
      <c r="A57" s="82" t="s">
        <v>68</v>
      </c>
      <c r="B57" t="str">
        <f t="shared" si="0"/>
        <v>Fraga**</v>
      </c>
      <c r="C57" t="e">
        <f t="shared" si="1"/>
        <v>#N/A</v>
      </c>
      <c r="G57" s="82"/>
      <c r="M57" s="82" t="s">
        <v>92</v>
      </c>
      <c r="N57">
        <v>0</v>
      </c>
    </row>
    <row r="58" spans="1:14" x14ac:dyDescent="0.25">
      <c r="A58" s="82" t="s">
        <v>112</v>
      </c>
      <c r="B58" t="str">
        <f t="shared" si="0"/>
        <v>Ejea de los Caballeros**</v>
      </c>
      <c r="C58">
        <f t="shared" si="1"/>
        <v>3</v>
      </c>
      <c r="G58" s="82"/>
      <c r="M58" s="82" t="s">
        <v>24</v>
      </c>
      <c r="N58">
        <v>0</v>
      </c>
    </row>
    <row r="59" spans="1:14" x14ac:dyDescent="0.25">
      <c r="A59" s="85" t="s">
        <v>95</v>
      </c>
      <c r="B59" t="str">
        <f t="shared" si="0"/>
        <v>Caspe**</v>
      </c>
      <c r="C59">
        <f t="shared" si="1"/>
        <v>1</v>
      </c>
      <c r="G59" s="85"/>
      <c r="M59" s="85" t="s">
        <v>68</v>
      </c>
      <c r="N59">
        <v>0</v>
      </c>
    </row>
    <row r="60" spans="1:14" ht="15.75" thickBot="1" x14ac:dyDescent="0.3">
      <c r="A60" s="83" t="s">
        <v>20</v>
      </c>
      <c r="B60" s="83" t="s">
        <v>20</v>
      </c>
      <c r="G60" s="83"/>
      <c r="M60" s="83" t="s">
        <v>20</v>
      </c>
    </row>
    <row r="67" spans="1:14" x14ac:dyDescent="0.25">
      <c r="M67">
        <v>0</v>
      </c>
    </row>
    <row r="69" spans="1:14" ht="36.75" thickBot="1" x14ac:dyDescent="0.3">
      <c r="A69" s="11" t="s">
        <v>136</v>
      </c>
      <c r="B69" s="12" t="s">
        <v>42</v>
      </c>
      <c r="C69" s="12" t="s">
        <v>22</v>
      </c>
      <c r="G69" s="11" t="s">
        <v>181</v>
      </c>
      <c r="H69" s="12" t="s">
        <v>42</v>
      </c>
      <c r="I69" s="12" t="s">
        <v>22</v>
      </c>
      <c r="M69" s="82" t="s">
        <v>85</v>
      </c>
      <c r="N69">
        <v>95</v>
      </c>
    </row>
    <row r="70" spans="1:14" ht="18" x14ac:dyDescent="0.25">
      <c r="A70" s="8" t="s">
        <v>137</v>
      </c>
      <c r="B70" s="9">
        <v>56</v>
      </c>
      <c r="C70" s="9" t="s">
        <v>138</v>
      </c>
      <c r="G70" s="8" t="s">
        <v>182</v>
      </c>
      <c r="H70" s="9">
        <v>6</v>
      </c>
      <c r="I70" s="9" t="s">
        <v>133</v>
      </c>
      <c r="M70" s="82" t="s">
        <v>23</v>
      </c>
      <c r="N70">
        <v>6</v>
      </c>
    </row>
    <row r="71" spans="1:14" ht="18" x14ac:dyDescent="0.25">
      <c r="A71" s="8" t="s">
        <v>139</v>
      </c>
      <c r="B71" s="9">
        <v>10</v>
      </c>
      <c r="C71" s="9" t="s">
        <v>140</v>
      </c>
      <c r="G71" s="8" t="s">
        <v>183</v>
      </c>
      <c r="H71" s="9">
        <v>6</v>
      </c>
      <c r="I71" s="9" t="s">
        <v>133</v>
      </c>
      <c r="M71" s="82" t="s">
        <v>112</v>
      </c>
      <c r="N71">
        <v>4</v>
      </c>
    </row>
    <row r="72" spans="1:14" ht="18" x14ac:dyDescent="0.25">
      <c r="A72" s="8" t="s">
        <v>141</v>
      </c>
      <c r="B72" s="9">
        <v>6</v>
      </c>
      <c r="C72" s="9" t="s">
        <v>133</v>
      </c>
      <c r="G72" s="8" t="s">
        <v>115</v>
      </c>
      <c r="H72" s="9">
        <v>5</v>
      </c>
      <c r="I72" s="9" t="s">
        <v>184</v>
      </c>
      <c r="M72" s="82" t="s">
        <v>106</v>
      </c>
      <c r="N72">
        <v>3</v>
      </c>
    </row>
    <row r="73" spans="1:14" ht="18" x14ac:dyDescent="0.25">
      <c r="A73" s="8" t="s">
        <v>142</v>
      </c>
      <c r="B73" s="9">
        <v>3</v>
      </c>
      <c r="C73" s="9" t="s">
        <v>143</v>
      </c>
      <c r="G73" s="8" t="s">
        <v>185</v>
      </c>
      <c r="H73" s="9">
        <v>5</v>
      </c>
      <c r="I73" s="9" t="s">
        <v>184</v>
      </c>
      <c r="M73" s="82" t="s">
        <v>63</v>
      </c>
      <c r="N73">
        <v>2</v>
      </c>
    </row>
    <row r="74" spans="1:14" ht="18" x14ac:dyDescent="0.25">
      <c r="A74" s="8" t="s">
        <v>144</v>
      </c>
      <c r="B74" s="9">
        <v>2</v>
      </c>
      <c r="C74" s="9" t="s">
        <v>145</v>
      </c>
      <c r="G74" s="8" t="s">
        <v>128</v>
      </c>
      <c r="H74" s="9">
        <v>4</v>
      </c>
      <c r="I74" s="9" t="s">
        <v>134</v>
      </c>
      <c r="M74" s="82" t="s">
        <v>114</v>
      </c>
      <c r="N74">
        <v>2</v>
      </c>
    </row>
    <row r="75" spans="1:14" ht="18" x14ac:dyDescent="0.25">
      <c r="A75" s="8" t="s">
        <v>146</v>
      </c>
      <c r="B75" s="9">
        <v>2</v>
      </c>
      <c r="C75" s="9" t="s">
        <v>145</v>
      </c>
      <c r="G75" s="8" t="s">
        <v>186</v>
      </c>
      <c r="H75" s="9">
        <v>4</v>
      </c>
      <c r="I75" s="9" t="s">
        <v>134</v>
      </c>
      <c r="M75" s="82" t="s">
        <v>111</v>
      </c>
      <c r="N75">
        <v>1</v>
      </c>
    </row>
    <row r="76" spans="1:14" ht="18" x14ac:dyDescent="0.25">
      <c r="A76" s="8" t="s">
        <v>147</v>
      </c>
      <c r="B76" s="9">
        <v>2</v>
      </c>
      <c r="C76" s="9" t="s">
        <v>145</v>
      </c>
      <c r="G76" s="8" t="s">
        <v>116</v>
      </c>
      <c r="H76" s="9">
        <v>4</v>
      </c>
      <c r="I76" s="9" t="s">
        <v>134</v>
      </c>
      <c r="M76" s="82" t="s">
        <v>68</v>
      </c>
      <c r="N76">
        <v>1</v>
      </c>
    </row>
    <row r="77" spans="1:14" ht="18" x14ac:dyDescent="0.25">
      <c r="A77" s="8" t="s">
        <v>148</v>
      </c>
      <c r="B77" s="9">
        <v>2</v>
      </c>
      <c r="C77" s="9" t="s">
        <v>145</v>
      </c>
      <c r="G77" s="8" t="s">
        <v>124</v>
      </c>
      <c r="H77" s="9">
        <v>3</v>
      </c>
      <c r="I77" s="9" t="s">
        <v>143</v>
      </c>
      <c r="M77" s="82" t="s">
        <v>95</v>
      </c>
      <c r="N77">
        <v>1</v>
      </c>
    </row>
    <row r="78" spans="1:14" ht="18" x14ac:dyDescent="0.25">
      <c r="A78" s="8" t="s">
        <v>149</v>
      </c>
      <c r="B78" s="9">
        <v>2</v>
      </c>
      <c r="C78" s="9" t="s">
        <v>145</v>
      </c>
      <c r="G78" s="8" t="s">
        <v>127</v>
      </c>
      <c r="H78" s="9">
        <v>3</v>
      </c>
      <c r="I78" s="9" t="s">
        <v>143</v>
      </c>
      <c r="M78" s="82" t="s">
        <v>110</v>
      </c>
      <c r="N78">
        <v>0</v>
      </c>
    </row>
    <row r="79" spans="1:14" ht="18" x14ac:dyDescent="0.25">
      <c r="A79" s="8" t="s">
        <v>150</v>
      </c>
      <c r="B79" s="9">
        <v>1</v>
      </c>
      <c r="C79" s="9" t="s">
        <v>135</v>
      </c>
      <c r="G79" s="8" t="s">
        <v>187</v>
      </c>
      <c r="H79" s="9">
        <v>3</v>
      </c>
      <c r="I79" s="9" t="s">
        <v>143</v>
      </c>
      <c r="M79" s="82" t="s">
        <v>108</v>
      </c>
      <c r="N79">
        <v>0</v>
      </c>
    </row>
    <row r="80" spans="1:14" ht="18" x14ac:dyDescent="0.25">
      <c r="A80" s="8" t="s">
        <v>151</v>
      </c>
      <c r="B80" s="9">
        <v>1</v>
      </c>
      <c r="C80" s="9" t="s">
        <v>135</v>
      </c>
      <c r="G80" s="8" t="s">
        <v>188</v>
      </c>
      <c r="H80" s="9">
        <v>3</v>
      </c>
      <c r="I80" s="9" t="s">
        <v>143</v>
      </c>
      <c r="M80" s="82" t="s">
        <v>92</v>
      </c>
      <c r="N80">
        <v>0</v>
      </c>
    </row>
    <row r="81" spans="1:14" ht="18" x14ac:dyDescent="0.25">
      <c r="A81" s="8" t="s">
        <v>152</v>
      </c>
      <c r="B81" s="9">
        <v>1</v>
      </c>
      <c r="C81" s="9" t="s">
        <v>135</v>
      </c>
      <c r="G81" s="8" t="s">
        <v>122</v>
      </c>
      <c r="H81" s="9">
        <v>3</v>
      </c>
      <c r="I81" s="9" t="s">
        <v>143</v>
      </c>
      <c r="M81" s="82" t="s">
        <v>24</v>
      </c>
      <c r="N81">
        <v>0</v>
      </c>
    </row>
    <row r="82" spans="1:14" ht="18" x14ac:dyDescent="0.25">
      <c r="A82" s="8" t="s">
        <v>153</v>
      </c>
      <c r="B82" s="9">
        <v>1</v>
      </c>
      <c r="C82" s="9" t="s">
        <v>135</v>
      </c>
      <c r="G82" s="8" t="s">
        <v>189</v>
      </c>
      <c r="H82" s="9">
        <v>3</v>
      </c>
      <c r="I82" s="9" t="s">
        <v>143</v>
      </c>
      <c r="M82" s="85" t="s">
        <v>109</v>
      </c>
      <c r="N82">
        <v>0</v>
      </c>
    </row>
    <row r="83" spans="1:14" ht="18" x14ac:dyDescent="0.25">
      <c r="A83" s="8" t="s">
        <v>154</v>
      </c>
      <c r="B83" s="9">
        <v>1</v>
      </c>
      <c r="C83" s="9" t="s">
        <v>135</v>
      </c>
      <c r="G83" s="8" t="s">
        <v>118</v>
      </c>
      <c r="H83" s="9">
        <v>3</v>
      </c>
      <c r="I83" s="9" t="s">
        <v>143</v>
      </c>
    </row>
    <row r="84" spans="1:14" ht="18" x14ac:dyDescent="0.25">
      <c r="A84" s="8" t="s">
        <v>155</v>
      </c>
      <c r="B84" s="9">
        <v>1</v>
      </c>
      <c r="C84" s="9" t="s">
        <v>135</v>
      </c>
      <c r="G84" s="8" t="s">
        <v>190</v>
      </c>
      <c r="H84" s="9">
        <v>3</v>
      </c>
      <c r="I84" s="9" t="s">
        <v>143</v>
      </c>
    </row>
    <row r="85" spans="1:14" ht="18" x14ac:dyDescent="0.25">
      <c r="A85" s="8" t="s">
        <v>156</v>
      </c>
      <c r="B85" s="9">
        <v>1</v>
      </c>
      <c r="C85" s="9" t="s">
        <v>135</v>
      </c>
      <c r="G85" s="8" t="s">
        <v>191</v>
      </c>
      <c r="H85" s="9">
        <v>3</v>
      </c>
      <c r="I85" s="9" t="s">
        <v>143</v>
      </c>
    </row>
    <row r="86" spans="1:14" ht="18" x14ac:dyDescent="0.25">
      <c r="A86" s="8" t="s">
        <v>157</v>
      </c>
      <c r="B86" s="9">
        <v>1</v>
      </c>
      <c r="C86" s="9" t="s">
        <v>135</v>
      </c>
      <c r="G86" s="8" t="s">
        <v>192</v>
      </c>
      <c r="H86" s="9">
        <v>2</v>
      </c>
      <c r="I86" s="9" t="s">
        <v>145</v>
      </c>
    </row>
    <row r="87" spans="1:14" ht="18" x14ac:dyDescent="0.25">
      <c r="A87" s="8" t="s">
        <v>158</v>
      </c>
      <c r="B87" s="9">
        <v>1</v>
      </c>
      <c r="C87" s="9" t="s">
        <v>135</v>
      </c>
      <c r="G87" s="8" t="s">
        <v>108</v>
      </c>
      <c r="H87" s="9">
        <v>2</v>
      </c>
      <c r="I87" s="9" t="s">
        <v>145</v>
      </c>
    </row>
    <row r="88" spans="1:14" ht="18" x14ac:dyDescent="0.25">
      <c r="A88" s="8" t="s">
        <v>159</v>
      </c>
      <c r="B88" s="9">
        <v>1</v>
      </c>
      <c r="C88" s="9" t="s">
        <v>135</v>
      </c>
      <c r="G88" s="8" t="s">
        <v>123</v>
      </c>
      <c r="H88" s="9">
        <v>2</v>
      </c>
      <c r="I88" s="9" t="s">
        <v>145</v>
      </c>
    </row>
    <row r="89" spans="1:14" ht="18" x14ac:dyDescent="0.25">
      <c r="A89" s="8" t="s">
        <v>160</v>
      </c>
      <c r="B89" s="9">
        <v>1</v>
      </c>
      <c r="C89" s="9" t="s">
        <v>135</v>
      </c>
      <c r="G89" s="8" t="s">
        <v>129</v>
      </c>
      <c r="H89" s="9">
        <v>2</v>
      </c>
      <c r="I89" s="9" t="s">
        <v>145</v>
      </c>
    </row>
    <row r="90" spans="1:14" ht="18" x14ac:dyDescent="0.25">
      <c r="A90" s="8" t="s">
        <v>125</v>
      </c>
      <c r="B90" s="9">
        <v>1</v>
      </c>
      <c r="C90" s="9" t="s">
        <v>135</v>
      </c>
      <c r="G90" s="8" t="s">
        <v>193</v>
      </c>
      <c r="H90" s="9">
        <v>2</v>
      </c>
      <c r="I90" s="9" t="s">
        <v>145</v>
      </c>
    </row>
    <row r="91" spans="1:14" ht="18" x14ac:dyDescent="0.25">
      <c r="A91" s="8" t="s">
        <v>161</v>
      </c>
      <c r="B91" s="9">
        <v>1</v>
      </c>
      <c r="C91" s="9" t="s">
        <v>135</v>
      </c>
      <c r="G91" s="8" t="s">
        <v>194</v>
      </c>
      <c r="H91" s="9">
        <v>2</v>
      </c>
      <c r="I91" s="9" t="s">
        <v>145</v>
      </c>
    </row>
    <row r="92" spans="1:14" ht="18" x14ac:dyDescent="0.25">
      <c r="A92" s="8" t="s">
        <v>162</v>
      </c>
      <c r="B92" s="9">
        <v>1</v>
      </c>
      <c r="C92" s="9" t="s">
        <v>135</v>
      </c>
      <c r="G92" s="8" t="s">
        <v>63</v>
      </c>
      <c r="H92" s="9">
        <v>2</v>
      </c>
      <c r="I92" s="9" t="s">
        <v>145</v>
      </c>
    </row>
    <row r="93" spans="1:14" ht="18" x14ac:dyDescent="0.25">
      <c r="A93" s="8" t="s">
        <v>163</v>
      </c>
      <c r="B93" s="9">
        <v>1</v>
      </c>
      <c r="C93" s="9" t="s">
        <v>135</v>
      </c>
      <c r="G93" s="8" t="s">
        <v>195</v>
      </c>
      <c r="H93" s="9">
        <v>1</v>
      </c>
      <c r="I93" s="9" t="s">
        <v>135</v>
      </c>
    </row>
    <row r="94" spans="1:14" ht="18" x14ac:dyDescent="0.25">
      <c r="A94" s="8" t="s">
        <v>164</v>
      </c>
      <c r="B94" s="9">
        <v>1</v>
      </c>
      <c r="C94" s="9" t="s">
        <v>135</v>
      </c>
      <c r="G94" s="8" t="s">
        <v>196</v>
      </c>
      <c r="H94" s="9">
        <v>1</v>
      </c>
      <c r="I94" s="9" t="s">
        <v>135</v>
      </c>
    </row>
    <row r="95" spans="1:14" ht="18" x14ac:dyDescent="0.25">
      <c r="A95" s="8" t="s">
        <v>165</v>
      </c>
      <c r="B95" s="9">
        <v>1</v>
      </c>
      <c r="C95" s="9" t="s">
        <v>135</v>
      </c>
      <c r="G95" s="8" t="s">
        <v>156</v>
      </c>
      <c r="H95" s="9">
        <v>1</v>
      </c>
      <c r="I95" s="9" t="s">
        <v>135</v>
      </c>
    </row>
    <row r="96" spans="1:14" ht="18" x14ac:dyDescent="0.25">
      <c r="A96" s="8" t="s">
        <v>166</v>
      </c>
      <c r="B96" s="9">
        <v>1</v>
      </c>
      <c r="C96" s="9" t="s">
        <v>135</v>
      </c>
      <c r="G96" s="8" t="s">
        <v>65</v>
      </c>
      <c r="H96" s="9">
        <v>1</v>
      </c>
      <c r="I96" s="9" t="s">
        <v>135</v>
      </c>
    </row>
    <row r="97" spans="1:9" ht="18" x14ac:dyDescent="0.25">
      <c r="A97" s="8" t="s">
        <v>167</v>
      </c>
      <c r="B97" s="9">
        <v>1</v>
      </c>
      <c r="C97" s="9" t="s">
        <v>135</v>
      </c>
      <c r="G97" s="8" t="s">
        <v>174</v>
      </c>
      <c r="H97" s="9">
        <v>1</v>
      </c>
      <c r="I97" s="9" t="s">
        <v>135</v>
      </c>
    </row>
    <row r="98" spans="1:9" ht="18" x14ac:dyDescent="0.25">
      <c r="A98" s="8" t="s">
        <v>168</v>
      </c>
      <c r="B98" s="9">
        <v>1</v>
      </c>
      <c r="C98" s="9" t="s">
        <v>135</v>
      </c>
      <c r="G98" s="8" t="s">
        <v>130</v>
      </c>
      <c r="H98" s="9">
        <v>1</v>
      </c>
      <c r="I98" s="9" t="s">
        <v>135</v>
      </c>
    </row>
    <row r="99" spans="1:9" ht="18" x14ac:dyDescent="0.25">
      <c r="A99" s="8" t="s">
        <v>28</v>
      </c>
      <c r="B99" s="9">
        <v>2</v>
      </c>
      <c r="C99" s="9" t="s">
        <v>145</v>
      </c>
      <c r="G99" s="8" t="s">
        <v>197</v>
      </c>
      <c r="H99" s="9">
        <v>1</v>
      </c>
      <c r="I99" s="9" t="s">
        <v>135</v>
      </c>
    </row>
    <row r="100" spans="1:9" ht="18" x14ac:dyDescent="0.25">
      <c r="G100" s="8" t="s">
        <v>117</v>
      </c>
      <c r="H100" s="9">
        <v>1</v>
      </c>
      <c r="I100" s="9" t="s">
        <v>135</v>
      </c>
    </row>
    <row r="101" spans="1:9" ht="18" x14ac:dyDescent="0.25">
      <c r="G101" s="8" t="s">
        <v>125</v>
      </c>
      <c r="H101" s="9">
        <v>1</v>
      </c>
      <c r="I101" s="9" t="s">
        <v>135</v>
      </c>
    </row>
    <row r="102" spans="1:9" ht="18" x14ac:dyDescent="0.25">
      <c r="G102" s="8" t="s">
        <v>198</v>
      </c>
      <c r="H102" s="9">
        <v>1</v>
      </c>
      <c r="I102" s="9" t="s">
        <v>135</v>
      </c>
    </row>
    <row r="103" spans="1:9" ht="18" x14ac:dyDescent="0.25">
      <c r="G103" s="8" t="s">
        <v>199</v>
      </c>
      <c r="H103" s="9">
        <v>1</v>
      </c>
      <c r="I103" s="9" t="s">
        <v>135</v>
      </c>
    </row>
    <row r="104" spans="1:9" ht="18" x14ac:dyDescent="0.25">
      <c r="G104" s="8" t="s">
        <v>200</v>
      </c>
      <c r="H104" s="9">
        <v>1</v>
      </c>
      <c r="I104" s="9" t="s">
        <v>135</v>
      </c>
    </row>
    <row r="105" spans="1:9" ht="18" x14ac:dyDescent="0.25">
      <c r="G105" s="8" t="s">
        <v>109</v>
      </c>
      <c r="H105" s="9">
        <v>1</v>
      </c>
      <c r="I105" s="9" t="s">
        <v>135</v>
      </c>
    </row>
    <row r="106" spans="1:9" ht="18" x14ac:dyDescent="0.25">
      <c r="G106" s="8" t="s">
        <v>201</v>
      </c>
      <c r="H106" s="9">
        <v>1</v>
      </c>
      <c r="I106" s="9" t="s">
        <v>135</v>
      </c>
    </row>
    <row r="107" spans="1:9" ht="18" x14ac:dyDescent="0.25">
      <c r="G107" s="8" t="s">
        <v>202</v>
      </c>
      <c r="H107" s="9">
        <v>1</v>
      </c>
      <c r="I107" s="9" t="s">
        <v>135</v>
      </c>
    </row>
    <row r="108" spans="1:9" ht="18" x14ac:dyDescent="0.25">
      <c r="G108" s="8" t="s">
        <v>203</v>
      </c>
      <c r="H108" s="9">
        <v>1</v>
      </c>
      <c r="I108" s="9" t="s">
        <v>135</v>
      </c>
    </row>
    <row r="109" spans="1:9" ht="18" x14ac:dyDescent="0.25">
      <c r="G109" s="8" t="s">
        <v>131</v>
      </c>
      <c r="H109" s="9">
        <v>1</v>
      </c>
      <c r="I109" s="9" t="s">
        <v>135</v>
      </c>
    </row>
    <row r="110" spans="1:9" ht="18" x14ac:dyDescent="0.25">
      <c r="G110" s="8" t="s">
        <v>126</v>
      </c>
      <c r="H110" s="9">
        <v>1</v>
      </c>
      <c r="I110" s="9" t="s">
        <v>135</v>
      </c>
    </row>
    <row r="111" spans="1:9" ht="18" x14ac:dyDescent="0.25">
      <c r="G111" s="8" t="s">
        <v>204</v>
      </c>
      <c r="H111" s="9">
        <v>1</v>
      </c>
      <c r="I111" s="9" t="s">
        <v>135</v>
      </c>
    </row>
    <row r="112" spans="1:9" ht="18" x14ac:dyDescent="0.25">
      <c r="G112" s="8" t="s">
        <v>205</v>
      </c>
      <c r="H112" s="9">
        <v>1</v>
      </c>
      <c r="I112" s="9" t="s">
        <v>135</v>
      </c>
    </row>
    <row r="113" spans="7:9" ht="18" x14ac:dyDescent="0.25">
      <c r="G113" s="8" t="s">
        <v>206</v>
      </c>
      <c r="H113" s="9">
        <v>1</v>
      </c>
      <c r="I113" s="9" t="s">
        <v>135</v>
      </c>
    </row>
    <row r="114" spans="7:9" ht="18" x14ac:dyDescent="0.25">
      <c r="G114" s="8" t="s">
        <v>207</v>
      </c>
      <c r="H114" s="9">
        <v>1</v>
      </c>
      <c r="I114" s="9" t="s">
        <v>135</v>
      </c>
    </row>
    <row r="115" spans="7:9" ht="18" x14ac:dyDescent="0.25">
      <c r="G115" s="8" t="s">
        <v>121</v>
      </c>
      <c r="H115" s="9">
        <v>1</v>
      </c>
      <c r="I115" s="9" t="s">
        <v>135</v>
      </c>
    </row>
    <row r="116" spans="7:9" ht="18" x14ac:dyDescent="0.25">
      <c r="G116" s="8" t="s">
        <v>119</v>
      </c>
      <c r="H116" s="9">
        <v>1</v>
      </c>
      <c r="I116" s="9" t="s">
        <v>135</v>
      </c>
    </row>
    <row r="117" spans="7:9" ht="18" x14ac:dyDescent="0.25">
      <c r="G117" s="8" t="s">
        <v>208</v>
      </c>
      <c r="H117" s="9">
        <v>1</v>
      </c>
      <c r="I117" s="9" t="s">
        <v>135</v>
      </c>
    </row>
    <row r="118" spans="7:9" ht="18" x14ac:dyDescent="0.25">
      <c r="G118" s="90"/>
    </row>
    <row r="119" spans="7:9" ht="18" x14ac:dyDescent="0.25">
      <c r="G119" s="10"/>
    </row>
    <row r="120" spans="7:9" ht="18.75" thickBot="1" x14ac:dyDescent="0.3">
      <c r="G120" s="11"/>
      <c r="H120" s="12"/>
      <c r="I120" s="12"/>
    </row>
    <row r="121" spans="7:9" ht="18" x14ac:dyDescent="0.25">
      <c r="G121" s="8"/>
      <c r="H121" s="9"/>
      <c r="I121" s="9"/>
    </row>
    <row r="122" spans="7:9" ht="18" x14ac:dyDescent="0.25">
      <c r="G122" s="8"/>
      <c r="H122" s="9"/>
      <c r="I122" s="9"/>
    </row>
    <row r="123" spans="7:9" ht="18" x14ac:dyDescent="0.25">
      <c r="G123" s="8"/>
      <c r="H123" s="9"/>
      <c r="I123" s="9"/>
    </row>
    <row r="124" spans="7:9" ht="18" x14ac:dyDescent="0.25">
      <c r="G124" s="8"/>
      <c r="H124" s="9"/>
      <c r="I124" s="9"/>
    </row>
    <row r="125" spans="7:9" ht="18" x14ac:dyDescent="0.25">
      <c r="G125" s="8"/>
      <c r="H125" s="9"/>
      <c r="I125" s="9"/>
    </row>
    <row r="126" spans="7:9" ht="18" x14ac:dyDescent="0.25">
      <c r="G126" s="8"/>
      <c r="H126" s="9"/>
      <c r="I126" s="9"/>
    </row>
    <row r="127" spans="7:9" ht="18" x14ac:dyDescent="0.25">
      <c r="G127" s="8"/>
      <c r="H127" s="9"/>
      <c r="I127" s="9"/>
    </row>
    <row r="128" spans="7:9" ht="18" x14ac:dyDescent="0.25">
      <c r="G128" s="8"/>
      <c r="H128" s="9"/>
      <c r="I128" s="9"/>
    </row>
    <row r="129" spans="7:9" ht="18" x14ac:dyDescent="0.25">
      <c r="G129" s="8"/>
      <c r="H129" s="9"/>
      <c r="I129" s="9"/>
    </row>
    <row r="130" spans="7:9" ht="18" x14ac:dyDescent="0.25">
      <c r="G130" s="8"/>
      <c r="H130" s="9"/>
      <c r="I130" s="9"/>
    </row>
    <row r="131" spans="7:9" ht="18" x14ac:dyDescent="0.25">
      <c r="G131" s="8"/>
      <c r="H131" s="9"/>
      <c r="I131" s="9"/>
    </row>
    <row r="132" spans="7:9" ht="18" x14ac:dyDescent="0.25">
      <c r="G132" s="8"/>
      <c r="H132" s="9"/>
      <c r="I132" s="9"/>
    </row>
    <row r="133" spans="7:9" ht="18" x14ac:dyDescent="0.25">
      <c r="G133" s="8"/>
      <c r="H133" s="9"/>
      <c r="I133" s="9"/>
    </row>
    <row r="134" spans="7:9" ht="18" x14ac:dyDescent="0.25">
      <c r="G134" s="8"/>
      <c r="H134" s="9"/>
      <c r="I134" s="9"/>
    </row>
    <row r="135" spans="7:9" ht="18" x14ac:dyDescent="0.25">
      <c r="G135" s="8"/>
      <c r="H135" s="9"/>
      <c r="I135" s="9"/>
    </row>
    <row r="136" spans="7:9" ht="18" x14ac:dyDescent="0.25">
      <c r="G136" s="8"/>
      <c r="H136" s="9"/>
      <c r="I136" s="9"/>
    </row>
    <row r="137" spans="7:9" ht="18" x14ac:dyDescent="0.25">
      <c r="G137" s="8"/>
      <c r="H137" s="9"/>
      <c r="I137" s="9"/>
    </row>
    <row r="138" spans="7:9" ht="18" x14ac:dyDescent="0.25">
      <c r="G138" s="8"/>
      <c r="H138" s="9"/>
      <c r="I138" s="9"/>
    </row>
    <row r="139" spans="7:9" ht="18" x14ac:dyDescent="0.25">
      <c r="G139" s="8"/>
      <c r="H139" s="9"/>
      <c r="I139" s="9"/>
    </row>
    <row r="140" spans="7:9" ht="18" x14ac:dyDescent="0.25">
      <c r="G140" s="8"/>
      <c r="H140" s="9"/>
      <c r="I140" s="9"/>
    </row>
    <row r="141" spans="7:9" ht="18" x14ac:dyDescent="0.25">
      <c r="G141" s="8"/>
      <c r="H141" s="9"/>
      <c r="I141" s="9"/>
    </row>
    <row r="142" spans="7:9" ht="18" x14ac:dyDescent="0.25">
      <c r="G142" s="8"/>
      <c r="H142" s="9"/>
      <c r="I142" s="9"/>
    </row>
    <row r="143" spans="7:9" ht="18" x14ac:dyDescent="0.25">
      <c r="G143" s="8"/>
      <c r="H143" s="9"/>
      <c r="I143" s="9"/>
    </row>
    <row r="144" spans="7:9" ht="18" x14ac:dyDescent="0.25">
      <c r="G144" s="8"/>
      <c r="H144" s="9"/>
      <c r="I144" s="9"/>
    </row>
    <row r="145" spans="7:9" ht="18" x14ac:dyDescent="0.25">
      <c r="G145" s="8"/>
      <c r="H145" s="9"/>
      <c r="I145" s="9"/>
    </row>
    <row r="146" spans="7:9" ht="18" x14ac:dyDescent="0.25">
      <c r="G146" s="8"/>
      <c r="H146" s="9"/>
      <c r="I146" s="9"/>
    </row>
    <row r="147" spans="7:9" ht="18" x14ac:dyDescent="0.25">
      <c r="G147" s="8"/>
      <c r="H147" s="9"/>
      <c r="I147" s="9"/>
    </row>
    <row r="148" spans="7:9" ht="18" x14ac:dyDescent="0.25">
      <c r="G148" s="8"/>
      <c r="H148" s="9"/>
      <c r="I148" s="9"/>
    </row>
    <row r="149" spans="7:9" ht="18" x14ac:dyDescent="0.25">
      <c r="G149" s="8"/>
      <c r="H149" s="9"/>
      <c r="I149" s="9"/>
    </row>
    <row r="150" spans="7:9" ht="18" x14ac:dyDescent="0.25">
      <c r="G150" s="8"/>
      <c r="H150" s="9"/>
      <c r="I150" s="9"/>
    </row>
    <row r="151" spans="7:9" ht="18" x14ac:dyDescent="0.25">
      <c r="G151" s="90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8"/>
  <sheetViews>
    <sheetView zoomScale="70" zoomScaleNormal="70" workbookViewId="0">
      <selection activeCell="F17" sqref="F17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 x14ac:dyDescent="0.4">
      <c r="A1" s="24"/>
      <c r="B1" s="5" t="s">
        <v>83</v>
      </c>
      <c r="C1" s="16" t="s">
        <v>59</v>
      </c>
      <c r="D1" s="16" t="s">
        <v>55</v>
      </c>
      <c r="H1" s="243" t="s">
        <v>56</v>
      </c>
      <c r="I1" s="243"/>
      <c r="J1" s="244"/>
      <c r="N1" s="17"/>
    </row>
    <row r="2" spans="1:23" ht="33.6" customHeight="1" x14ac:dyDescent="0.3">
      <c r="B2" s="57">
        <f>'20210321'!I3</f>
        <v>44276</v>
      </c>
      <c r="C2" s="56" t="s">
        <v>29</v>
      </c>
      <c r="D2" s="45" t="s">
        <v>30</v>
      </c>
      <c r="E2" s="45" t="s">
        <v>31</v>
      </c>
      <c r="F2" s="9"/>
      <c r="H2" s="62" t="s">
        <v>80</v>
      </c>
      <c r="I2" s="63">
        <v>47</v>
      </c>
      <c r="M2" s="17"/>
      <c r="N2" s="17"/>
      <c r="O2" s="17"/>
    </row>
    <row r="3" spans="1:23" ht="29.1" customHeight="1" x14ac:dyDescent="0.3">
      <c r="B3" s="46" t="s">
        <v>32</v>
      </c>
      <c r="C3" s="73">
        <v>527</v>
      </c>
      <c r="D3" s="73">
        <v>25</v>
      </c>
      <c r="E3" s="76">
        <f>D3/C3</f>
        <v>4.743833017077799E-2</v>
      </c>
      <c r="F3" s="9"/>
      <c r="G3" s="9"/>
      <c r="H3" s="64" t="s">
        <v>81</v>
      </c>
      <c r="I3" s="65">
        <v>0</v>
      </c>
      <c r="M3" s="17"/>
      <c r="N3" s="17"/>
      <c r="O3" s="17"/>
    </row>
    <row r="4" spans="1:23" ht="28.9" customHeight="1" x14ac:dyDescent="0.3">
      <c r="B4" s="47" t="s">
        <v>33</v>
      </c>
      <c r="C4" s="74">
        <v>317</v>
      </c>
      <c r="D4" s="74">
        <v>16</v>
      </c>
      <c r="E4" s="48">
        <f>D4/C4</f>
        <v>5.0473186119873815E-2</v>
      </c>
      <c r="G4" s="9"/>
      <c r="I4" s="17"/>
      <c r="M4" s="17"/>
      <c r="N4" s="17"/>
      <c r="O4" s="17"/>
    </row>
    <row r="5" spans="1:23" ht="23.25" customHeight="1" x14ac:dyDescent="0.3">
      <c r="B5" s="49" t="s">
        <v>34</v>
      </c>
      <c r="C5" s="75">
        <f>SUM(C3:C4)</f>
        <v>844</v>
      </c>
      <c r="D5" s="75">
        <f>SUM(D3:D4)</f>
        <v>41</v>
      </c>
      <c r="E5" s="50">
        <f>D5/C5</f>
        <v>4.8578199052132703E-2</v>
      </c>
      <c r="H5" s="25"/>
      <c r="I5" s="17"/>
      <c r="M5" s="17"/>
      <c r="O5" s="17"/>
    </row>
    <row r="6" spans="1:23" ht="18" x14ac:dyDescent="0.25">
      <c r="H6" s="26"/>
      <c r="I6" s="17"/>
    </row>
    <row r="7" spans="1:23" x14ac:dyDescent="0.25">
      <c r="B7" s="5"/>
      <c r="E7" s="14" t="s">
        <v>60</v>
      </c>
      <c r="F7" s="14"/>
    </row>
    <row r="8" spans="1:23" ht="25.15" customHeight="1" x14ac:dyDescent="0.25">
      <c r="B8" s="30" t="s">
        <v>244</v>
      </c>
      <c r="C8" s="31">
        <f>'20210321'!C16</f>
        <v>35</v>
      </c>
      <c r="E8" s="34" t="s">
        <v>50</v>
      </c>
      <c r="F8" s="154">
        <v>294</v>
      </c>
      <c r="G8">
        <v>294</v>
      </c>
      <c r="H8" s="5" t="s">
        <v>101</v>
      </c>
    </row>
    <row r="9" spans="1:23" ht="25.15" customHeight="1" x14ac:dyDescent="0.25">
      <c r="B9" s="28" t="s">
        <v>23</v>
      </c>
      <c r="C9" s="29">
        <f>'20210321'!C17</f>
        <v>4</v>
      </c>
      <c r="E9" s="35" t="s">
        <v>35</v>
      </c>
      <c r="F9" s="155">
        <v>499</v>
      </c>
      <c r="G9">
        <v>499</v>
      </c>
      <c r="H9" s="67" t="s">
        <v>96</v>
      </c>
      <c r="M9" s="17"/>
    </row>
    <row r="10" spans="1:23" ht="25.15" customHeight="1" x14ac:dyDescent="0.25">
      <c r="B10" s="30" t="s">
        <v>24</v>
      </c>
      <c r="C10" s="31">
        <f>'20210321'!C18</f>
        <v>0</v>
      </c>
      <c r="E10" s="34" t="s">
        <v>51</v>
      </c>
      <c r="F10" s="154">
        <v>37</v>
      </c>
      <c r="G10">
        <v>37</v>
      </c>
      <c r="H10" s="52" t="s">
        <v>104</v>
      </c>
      <c r="M10" s="17"/>
    </row>
    <row r="11" spans="1:23" ht="25.15" customHeight="1" x14ac:dyDescent="0.25">
      <c r="B11" s="28" t="s">
        <v>28</v>
      </c>
      <c r="C11" s="29">
        <f>'20210321'!C19</f>
        <v>2</v>
      </c>
      <c r="E11" s="35" t="s">
        <v>52</v>
      </c>
      <c r="F11" s="155">
        <v>7</v>
      </c>
      <c r="G11">
        <v>7</v>
      </c>
      <c r="H11" s="52" t="s">
        <v>105</v>
      </c>
    </row>
    <row r="12" spans="1:23" ht="25.15" customHeight="1" x14ac:dyDescent="0.25">
      <c r="B12" s="30" t="s">
        <v>20</v>
      </c>
      <c r="C12" s="31">
        <f>'20210321'!C20</f>
        <v>41</v>
      </c>
      <c r="E12" s="36" t="s">
        <v>70</v>
      </c>
      <c r="F12" s="156">
        <f>SUM(F8:F11)</f>
        <v>837</v>
      </c>
      <c r="H12" s="52" t="s">
        <v>209</v>
      </c>
      <c r="M12" s="17"/>
      <c r="T12" s="115"/>
      <c r="U12" s="115"/>
      <c r="V12" s="115"/>
      <c r="W12" s="115"/>
    </row>
    <row r="13" spans="1:23" x14ac:dyDescent="0.25">
      <c r="H13" s="52" t="s">
        <v>97</v>
      </c>
      <c r="M13" s="17"/>
    </row>
    <row r="14" spans="1:23" x14ac:dyDescent="0.25">
      <c r="B14" s="5" t="s">
        <v>84</v>
      </c>
      <c r="H14" s="58" t="s">
        <v>103</v>
      </c>
    </row>
    <row r="15" spans="1:23" ht="34.35" customHeight="1" x14ac:dyDescent="0.3">
      <c r="B15" s="59" t="s">
        <v>77</v>
      </c>
      <c r="C15" s="27" t="s">
        <v>72</v>
      </c>
      <c r="D15" s="59" t="s">
        <v>78</v>
      </c>
      <c r="E15" s="55" t="s">
        <v>75</v>
      </c>
      <c r="H15" s="58" t="s">
        <v>98</v>
      </c>
    </row>
    <row r="16" spans="1:23" x14ac:dyDescent="0.25">
      <c r="B16" s="60" t="s">
        <v>69</v>
      </c>
      <c r="C16" s="176">
        <f>'20210321'!G5</f>
        <v>0.15789473684210525</v>
      </c>
      <c r="D16" s="152">
        <f>C16-E16</f>
        <v>-4.2105263157894757E-2</v>
      </c>
      <c r="E16" s="150">
        <v>0.2</v>
      </c>
      <c r="F16" s="157"/>
      <c r="H16" s="52" t="s">
        <v>210</v>
      </c>
    </row>
    <row r="17" spans="2:33" x14ac:dyDescent="0.25">
      <c r="B17" s="61" t="s">
        <v>37</v>
      </c>
      <c r="C17" s="177">
        <f>'20210321'!G6</f>
        <v>0.31578947368421051</v>
      </c>
      <c r="D17" s="152">
        <f>C17-E17</f>
        <v>-0.15087719298245617</v>
      </c>
      <c r="E17" s="151">
        <v>0.46666666666666667</v>
      </c>
      <c r="F17" s="157"/>
      <c r="H17" s="53" t="s">
        <v>102</v>
      </c>
    </row>
    <row r="18" spans="2:33" x14ac:dyDescent="0.25">
      <c r="B18" s="60" t="s">
        <v>38</v>
      </c>
      <c r="C18" s="176">
        <f>'[1]20210301'!F7+'[1]20210301'!F6+'[1]20210301'!F5+'[1]20210301'!F4+'[1]20210301'!F3</f>
        <v>0.52066115702479343</v>
      </c>
      <c r="D18" s="152">
        <f>C18-E18</f>
        <v>-0.14600550964187331</v>
      </c>
      <c r="E18" s="150">
        <v>0.66666666666666674</v>
      </c>
      <c r="F18" s="157"/>
      <c r="H18" s="58" t="s">
        <v>211</v>
      </c>
    </row>
    <row r="19" spans="2:33" x14ac:dyDescent="0.25">
      <c r="B19" s="61" t="s">
        <v>39</v>
      </c>
      <c r="C19" s="177">
        <f>'20210321'!F10+'20210321'!F11</f>
        <v>0.13157894736842105</v>
      </c>
      <c r="D19" s="152">
        <f>C19-E19</f>
        <v>-8.7468671679198001E-2</v>
      </c>
      <c r="E19" s="151">
        <v>0.21904761904761905</v>
      </c>
      <c r="F19" s="157"/>
      <c r="H19" s="52" t="s">
        <v>99</v>
      </c>
      <c r="I19" s="43"/>
      <c r="AG19" s="70" t="s">
        <v>85</v>
      </c>
    </row>
    <row r="20" spans="2:33" x14ac:dyDescent="0.25">
      <c r="B20" s="60" t="s">
        <v>40</v>
      </c>
      <c r="C20" s="176">
        <f>'20210321'!F11</f>
        <v>0.10526315789473684</v>
      </c>
      <c r="D20" s="152">
        <f>C20-E20</f>
        <v>-9.0225563909774459E-3</v>
      </c>
      <c r="E20" s="150">
        <v>0.11428571428571428</v>
      </c>
      <c r="F20" s="157"/>
      <c r="H20" s="52" t="s">
        <v>271</v>
      </c>
      <c r="AG20" s="70" t="s">
        <v>86</v>
      </c>
    </row>
    <row r="21" spans="2:33" ht="16.5" customHeight="1" x14ac:dyDescent="0.25">
      <c r="H21" s="52" t="s">
        <v>212</v>
      </c>
      <c r="AG21" s="70" t="s">
        <v>88</v>
      </c>
    </row>
    <row r="22" spans="2:33" ht="18" x14ac:dyDescent="0.25">
      <c r="B22" s="10"/>
      <c r="AG22" s="70" t="s">
        <v>87</v>
      </c>
    </row>
    <row r="23" spans="2:33" ht="39" customHeight="1" thickBot="1" x14ac:dyDescent="0.3">
      <c r="B23" s="11" t="s">
        <v>41</v>
      </c>
      <c r="C23" s="12" t="s">
        <v>42</v>
      </c>
      <c r="D23" s="12" t="s">
        <v>22</v>
      </c>
      <c r="E23" s="13" t="s">
        <v>49</v>
      </c>
      <c r="H23" s="53" t="s">
        <v>76</v>
      </c>
      <c r="I23" s="43"/>
      <c r="AG23" s="70" t="s">
        <v>89</v>
      </c>
    </row>
    <row r="24" spans="2:33" ht="15.6" customHeight="1" x14ac:dyDescent="0.3">
      <c r="B24" s="8" t="s">
        <v>43</v>
      </c>
      <c r="C24" s="9">
        <v>5</v>
      </c>
      <c r="D24" s="9" t="s">
        <v>254</v>
      </c>
      <c r="E24" s="136">
        <f>C24/C28</f>
        <v>0.26315789473684209</v>
      </c>
      <c r="H24" s="54" t="s">
        <v>74</v>
      </c>
      <c r="P24" s="8"/>
      <c r="Q24" s="9"/>
      <c r="R24" s="9"/>
      <c r="AG24" s="70" t="s">
        <v>90</v>
      </c>
    </row>
    <row r="25" spans="2:33" ht="18.75" customHeight="1" x14ac:dyDescent="0.3">
      <c r="B25" s="8" t="s">
        <v>255</v>
      </c>
      <c r="C25" s="9">
        <v>11</v>
      </c>
      <c r="D25" s="9" t="s">
        <v>256</v>
      </c>
      <c r="H25" s="51"/>
      <c r="I25" s="44"/>
      <c r="P25" s="8"/>
      <c r="Q25" s="9"/>
      <c r="R25" s="9"/>
      <c r="AG25" s="71" t="s">
        <v>92</v>
      </c>
    </row>
    <row r="26" spans="2:33" ht="15.6" customHeight="1" x14ac:dyDescent="0.25">
      <c r="B26" s="8" t="s">
        <v>44</v>
      </c>
      <c r="C26" s="9">
        <v>3</v>
      </c>
      <c r="D26" s="9" t="s">
        <v>257</v>
      </c>
      <c r="E26" s="79"/>
      <c r="H26" s="66" t="s">
        <v>82</v>
      </c>
      <c r="P26" s="8"/>
      <c r="Q26" s="9"/>
      <c r="R26" s="9"/>
      <c r="AG26" s="70" t="s">
        <v>91</v>
      </c>
    </row>
    <row r="27" spans="2:33" ht="18" x14ac:dyDescent="0.25">
      <c r="B27" s="8" t="s">
        <v>28</v>
      </c>
      <c r="C27" s="9">
        <v>22</v>
      </c>
      <c r="D27" s="9" t="s">
        <v>258</v>
      </c>
      <c r="H27" s="5" t="s">
        <v>100</v>
      </c>
      <c r="P27" s="8"/>
      <c r="Q27" s="9"/>
      <c r="R27" s="9"/>
      <c r="AG27" s="70" t="s">
        <v>93</v>
      </c>
    </row>
    <row r="28" spans="2:33" x14ac:dyDescent="0.25">
      <c r="C28" s="153">
        <f>SUM(C24:C26)</f>
        <v>19</v>
      </c>
      <c r="D28" s="19"/>
      <c r="AG28" s="70" t="s">
        <v>68</v>
      </c>
    </row>
    <row r="29" spans="2:33" ht="18" x14ac:dyDescent="0.25">
      <c r="E29" s="13" t="s">
        <v>48</v>
      </c>
      <c r="L29" s="18"/>
      <c r="M29" s="68"/>
      <c r="N29" s="68"/>
      <c r="AG29" s="70" t="s">
        <v>94</v>
      </c>
    </row>
    <row r="30" spans="2:33" ht="18.75" thickBot="1" x14ac:dyDescent="0.3">
      <c r="B30" s="11" t="s">
        <v>45</v>
      </c>
      <c r="C30" s="12" t="s">
        <v>42</v>
      </c>
      <c r="D30" s="12" t="s">
        <v>22</v>
      </c>
      <c r="E30" s="20">
        <f>C31*100/SUM(C31:C41)</f>
        <v>71.05263157894737</v>
      </c>
      <c r="F30" s="7" t="s">
        <v>73</v>
      </c>
    </row>
    <row r="31" spans="2:33" ht="18" x14ac:dyDescent="0.25">
      <c r="B31" s="8" t="s">
        <v>46</v>
      </c>
      <c r="C31" s="9">
        <v>27</v>
      </c>
      <c r="D31" s="9" t="s">
        <v>259</v>
      </c>
      <c r="H31" s="7" t="s">
        <v>120</v>
      </c>
    </row>
    <row r="32" spans="2:33" ht="16.149999999999999" customHeight="1" x14ac:dyDescent="0.25">
      <c r="B32" s="8" t="s">
        <v>243</v>
      </c>
      <c r="C32" s="9">
        <v>2</v>
      </c>
      <c r="D32" s="9" t="s">
        <v>252</v>
      </c>
      <c r="H32" s="81"/>
      <c r="I32" s="8"/>
    </row>
    <row r="33" spans="2:9" ht="18" x14ac:dyDescent="0.25">
      <c r="B33" s="8" t="s">
        <v>260</v>
      </c>
      <c r="C33" s="9">
        <v>1</v>
      </c>
      <c r="D33" s="9" t="s">
        <v>261</v>
      </c>
      <c r="H33" s="81"/>
      <c r="I33" s="8"/>
    </row>
    <row r="34" spans="2:9" ht="18" x14ac:dyDescent="0.25">
      <c r="B34" s="8" t="s">
        <v>262</v>
      </c>
      <c r="C34" s="9">
        <v>1</v>
      </c>
      <c r="D34" s="9" t="s">
        <v>261</v>
      </c>
      <c r="H34" s="68"/>
      <c r="I34" s="68"/>
    </row>
    <row r="35" spans="2:9" ht="18" x14ac:dyDescent="0.25">
      <c r="B35" s="8" t="s">
        <v>263</v>
      </c>
      <c r="C35" s="9">
        <v>1</v>
      </c>
      <c r="D35" s="9" t="s">
        <v>261</v>
      </c>
    </row>
    <row r="36" spans="2:9" ht="18" x14ac:dyDescent="0.25">
      <c r="B36" s="8" t="s">
        <v>264</v>
      </c>
      <c r="C36" s="9">
        <v>1</v>
      </c>
      <c r="D36" s="9" t="s">
        <v>261</v>
      </c>
    </row>
    <row r="37" spans="2:9" ht="18" customHeight="1" x14ac:dyDescent="0.25">
      <c r="B37" s="8" t="s">
        <v>242</v>
      </c>
      <c r="C37" s="9">
        <v>1</v>
      </c>
      <c r="D37" s="9" t="s">
        <v>261</v>
      </c>
    </row>
    <row r="38" spans="2:9" ht="18" x14ac:dyDescent="0.25">
      <c r="B38" s="8" t="s">
        <v>265</v>
      </c>
      <c r="C38" s="9">
        <v>1</v>
      </c>
      <c r="D38" s="9" t="s">
        <v>261</v>
      </c>
    </row>
    <row r="39" spans="2:9" ht="16.149999999999999" customHeight="1" x14ac:dyDescent="0.25">
      <c r="B39" s="8" t="s">
        <v>238</v>
      </c>
      <c r="C39" s="9">
        <v>1</v>
      </c>
      <c r="D39" s="9" t="s">
        <v>261</v>
      </c>
      <c r="H39" s="68"/>
    </row>
    <row r="40" spans="2:9" ht="18" x14ac:dyDescent="0.25">
      <c r="B40" s="8" t="s">
        <v>62</v>
      </c>
      <c r="C40" s="9">
        <v>1</v>
      </c>
      <c r="D40" s="9" t="s">
        <v>261</v>
      </c>
      <c r="E40" s="8"/>
      <c r="G40" s="8"/>
      <c r="I40" s="9"/>
    </row>
    <row r="41" spans="2:9" ht="18" x14ac:dyDescent="0.25">
      <c r="B41" s="8" t="s">
        <v>246</v>
      </c>
      <c r="C41" s="9">
        <v>1</v>
      </c>
      <c r="D41" s="9" t="s">
        <v>261</v>
      </c>
    </row>
    <row r="42" spans="2:9" ht="18" x14ac:dyDescent="0.25">
      <c r="B42" s="8" t="s">
        <v>28</v>
      </c>
      <c r="C42" s="9">
        <v>3</v>
      </c>
      <c r="D42" s="9" t="s">
        <v>257</v>
      </c>
    </row>
    <row r="43" spans="2:9" ht="18" customHeight="1" x14ac:dyDescent="0.25">
      <c r="B43" s="8"/>
      <c r="C43" s="9"/>
      <c r="D43" s="9"/>
    </row>
    <row r="44" spans="2:9" ht="18" x14ac:dyDescent="0.25">
      <c r="B44" s="8"/>
      <c r="C44" s="9"/>
      <c r="D44" s="9"/>
    </row>
    <row r="45" spans="2:9" ht="18" x14ac:dyDescent="0.25">
      <c r="B45" s="8"/>
      <c r="C45" s="9"/>
      <c r="D45" s="9"/>
    </row>
    <row r="46" spans="2:9" ht="18" x14ac:dyDescent="0.25">
      <c r="B46" s="8"/>
      <c r="C46" s="9"/>
      <c r="D46" s="9"/>
    </row>
    <row r="47" spans="2:9" ht="18" x14ac:dyDescent="0.25">
      <c r="B47" s="8"/>
      <c r="C47" s="9"/>
      <c r="D47" s="9"/>
    </row>
    <row r="48" spans="2:9" ht="18" x14ac:dyDescent="0.25">
      <c r="B48" s="8"/>
      <c r="C48" s="9"/>
      <c r="D48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8"/>
  <sheetViews>
    <sheetView zoomScale="55" zoomScaleNormal="55" workbookViewId="0">
      <selection activeCell="I8" sqref="I8"/>
    </sheetView>
  </sheetViews>
  <sheetFormatPr baseColWidth="10" defaultRowHeight="15" x14ac:dyDescent="0.25"/>
  <cols>
    <col min="4" max="4" width="29.28515625" customWidth="1"/>
    <col min="5" max="5" width="9.85546875" customWidth="1"/>
    <col min="6" max="6" width="11.7109375" customWidth="1"/>
  </cols>
  <sheetData>
    <row r="4" spans="4:11" x14ac:dyDescent="0.25">
      <c r="D4" s="125" t="s">
        <v>220</v>
      </c>
    </row>
    <row r="5" spans="4:11" ht="15.75" thickBot="1" x14ac:dyDescent="0.3"/>
    <row r="6" spans="4:11" ht="15.75" thickBot="1" x14ac:dyDescent="0.3">
      <c r="D6" s="110" t="s">
        <v>27</v>
      </c>
      <c r="E6" s="111" t="s">
        <v>21</v>
      </c>
      <c r="F6" s="112" t="s">
        <v>22</v>
      </c>
    </row>
    <row r="7" spans="4:11" ht="36.75" thickBot="1" x14ac:dyDescent="0.3">
      <c r="D7" s="107" t="s">
        <v>47</v>
      </c>
      <c r="E7" s="108">
        <v>121</v>
      </c>
      <c r="F7" s="109" t="e">
        <f>E7/$C$20</f>
        <v>#DIV/0!</v>
      </c>
      <c r="G7" s="3"/>
      <c r="I7" s="11" t="s">
        <v>222</v>
      </c>
      <c r="J7" s="12" t="s">
        <v>42</v>
      </c>
      <c r="K7" s="12" t="s">
        <v>22</v>
      </c>
    </row>
    <row r="8" spans="4:11" ht="90" x14ac:dyDescent="0.25">
      <c r="D8" s="123" t="s">
        <v>169</v>
      </c>
      <c r="E8" s="122">
        <v>9</v>
      </c>
      <c r="F8" s="124" t="e">
        <f>E8/$C$20</f>
        <v>#DIV/0!</v>
      </c>
      <c r="I8" s="8" t="s">
        <v>47</v>
      </c>
      <c r="J8" s="9">
        <v>23</v>
      </c>
      <c r="K8" s="9" t="s">
        <v>267</v>
      </c>
    </row>
    <row r="9" spans="4:11" ht="36" x14ac:dyDescent="0.25">
      <c r="D9" s="123" t="s">
        <v>213</v>
      </c>
      <c r="E9" s="122">
        <v>6</v>
      </c>
      <c r="F9" s="124" t="e">
        <f t="shared" ref="F9:F27" si="0">E9/$C$20</f>
        <v>#DIV/0!</v>
      </c>
      <c r="I9" s="8" t="s">
        <v>214</v>
      </c>
      <c r="J9" s="9">
        <v>5</v>
      </c>
      <c r="K9" s="9" t="s">
        <v>254</v>
      </c>
    </row>
    <row r="10" spans="4:11" ht="54" x14ac:dyDescent="0.25">
      <c r="D10" s="117" t="s">
        <v>172</v>
      </c>
      <c r="E10" s="15">
        <v>5</v>
      </c>
      <c r="F10" s="118" t="e">
        <f t="shared" si="0"/>
        <v>#DIV/0!</v>
      </c>
      <c r="I10" s="8" t="s">
        <v>219</v>
      </c>
      <c r="J10" s="9">
        <v>3</v>
      </c>
      <c r="K10" s="9" t="s">
        <v>257</v>
      </c>
    </row>
    <row r="11" spans="4:11" ht="72" x14ac:dyDescent="0.25">
      <c r="D11" s="117" t="s">
        <v>214</v>
      </c>
      <c r="E11" s="15">
        <v>4</v>
      </c>
      <c r="F11" s="118" t="e">
        <f t="shared" si="0"/>
        <v>#DIV/0!</v>
      </c>
      <c r="I11" s="8" t="s">
        <v>169</v>
      </c>
      <c r="J11" s="9">
        <v>2</v>
      </c>
      <c r="K11" s="9" t="s">
        <v>252</v>
      </c>
    </row>
    <row r="12" spans="4:11" ht="54" x14ac:dyDescent="0.25">
      <c r="D12" s="117" t="s">
        <v>175</v>
      </c>
      <c r="E12" s="15">
        <v>3</v>
      </c>
      <c r="F12" s="118" t="e">
        <f t="shared" si="0"/>
        <v>#DIV/0!</v>
      </c>
      <c r="I12" s="8" t="s">
        <v>170</v>
      </c>
      <c r="J12" s="9">
        <v>2</v>
      </c>
      <c r="K12" s="9" t="s">
        <v>252</v>
      </c>
    </row>
    <row r="13" spans="4:11" ht="54" x14ac:dyDescent="0.25">
      <c r="D13" s="98" t="s">
        <v>176</v>
      </c>
      <c r="E13" s="69">
        <v>3</v>
      </c>
      <c r="F13" s="119" t="e">
        <f t="shared" si="0"/>
        <v>#DIV/0!</v>
      </c>
      <c r="I13" s="8" t="s">
        <v>64</v>
      </c>
      <c r="J13" s="9">
        <v>2</v>
      </c>
      <c r="K13" s="9" t="s">
        <v>252</v>
      </c>
    </row>
    <row r="14" spans="4:11" ht="54" x14ac:dyDescent="0.25">
      <c r="D14" s="98" t="s">
        <v>170</v>
      </c>
      <c r="E14" s="69">
        <v>2</v>
      </c>
      <c r="F14" s="119" t="e">
        <f t="shared" si="0"/>
        <v>#DIV/0!</v>
      </c>
      <c r="I14" s="8" t="s">
        <v>180</v>
      </c>
      <c r="J14" s="9">
        <v>1</v>
      </c>
      <c r="K14" s="9" t="s">
        <v>261</v>
      </c>
    </row>
    <row r="15" spans="4:11" ht="36" x14ac:dyDescent="0.25">
      <c r="D15" s="98" t="s">
        <v>64</v>
      </c>
      <c r="E15" s="69">
        <v>2</v>
      </c>
      <c r="F15" s="119" t="e">
        <f t="shared" si="0"/>
        <v>#DIV/0!</v>
      </c>
      <c r="I15" s="8" t="s">
        <v>28</v>
      </c>
      <c r="J15" s="9">
        <v>3</v>
      </c>
      <c r="K15" s="9" t="s">
        <v>257</v>
      </c>
    </row>
    <row r="16" spans="4:11" ht="18" x14ac:dyDescent="0.25">
      <c r="D16" s="92" t="s">
        <v>179</v>
      </c>
      <c r="E16" s="91">
        <v>2</v>
      </c>
      <c r="F16" s="120" t="e">
        <f t="shared" si="0"/>
        <v>#DIV/0!</v>
      </c>
      <c r="I16" s="8"/>
      <c r="J16" s="9"/>
      <c r="K16" s="9"/>
    </row>
    <row r="17" spans="4:11" ht="18" x14ac:dyDescent="0.25">
      <c r="D17" s="92" t="s">
        <v>215</v>
      </c>
      <c r="E17" s="91">
        <v>1</v>
      </c>
      <c r="F17" s="120" t="e">
        <f t="shared" si="0"/>
        <v>#DIV/0!</v>
      </c>
      <c r="I17" s="8"/>
      <c r="J17" s="9"/>
      <c r="K17" s="9"/>
    </row>
    <row r="18" spans="4:11" ht="18" x14ac:dyDescent="0.25">
      <c r="D18" s="92" t="s">
        <v>216</v>
      </c>
      <c r="E18" s="91">
        <v>1</v>
      </c>
      <c r="F18" s="120" t="e">
        <f t="shared" si="0"/>
        <v>#DIV/0!</v>
      </c>
      <c r="I18" s="8"/>
      <c r="J18" s="9"/>
      <c r="K18" s="9"/>
    </row>
    <row r="19" spans="4:11" ht="18" x14ac:dyDescent="0.25">
      <c r="D19" s="92" t="s">
        <v>171</v>
      </c>
      <c r="E19" s="91">
        <v>1</v>
      </c>
      <c r="F19" s="120" t="e">
        <f t="shared" si="0"/>
        <v>#DIV/0!</v>
      </c>
      <c r="I19" s="8"/>
      <c r="J19" s="9"/>
      <c r="K19" s="9"/>
    </row>
    <row r="20" spans="4:11" ht="18" x14ac:dyDescent="0.25">
      <c r="D20" s="92" t="s">
        <v>174</v>
      </c>
      <c r="E20" s="91">
        <v>1</v>
      </c>
      <c r="F20" s="120" t="e">
        <f t="shared" si="0"/>
        <v>#DIV/0!</v>
      </c>
      <c r="I20" s="8"/>
      <c r="J20" s="9"/>
      <c r="K20" s="9"/>
    </row>
    <row r="21" spans="4:11" ht="18" x14ac:dyDescent="0.25">
      <c r="D21" s="92" t="s">
        <v>177</v>
      </c>
      <c r="E21" s="91">
        <v>1</v>
      </c>
      <c r="F21" s="120" t="e">
        <f t="shared" si="0"/>
        <v>#DIV/0!</v>
      </c>
      <c r="I21" s="8"/>
      <c r="J21" s="9"/>
      <c r="K21" s="9"/>
    </row>
    <row r="22" spans="4:11" ht="18" x14ac:dyDescent="0.25">
      <c r="D22" s="92" t="s">
        <v>173</v>
      </c>
      <c r="E22" s="91">
        <v>1</v>
      </c>
      <c r="F22" s="120" t="e">
        <f t="shared" si="0"/>
        <v>#DIV/0!</v>
      </c>
      <c r="I22" s="8"/>
      <c r="J22" s="9"/>
      <c r="K22" s="9"/>
    </row>
    <row r="23" spans="4:11" ht="18" x14ac:dyDescent="0.25">
      <c r="D23" s="92" t="s">
        <v>132</v>
      </c>
      <c r="E23" s="91">
        <v>1</v>
      </c>
      <c r="F23" s="120" t="e">
        <f t="shared" si="0"/>
        <v>#DIV/0!</v>
      </c>
      <c r="I23" s="8"/>
      <c r="J23" s="9"/>
      <c r="K23" s="9"/>
    </row>
    <row r="24" spans="4:11" ht="18" x14ac:dyDescent="0.25">
      <c r="D24" s="92" t="s">
        <v>178</v>
      </c>
      <c r="E24" s="91">
        <v>1</v>
      </c>
      <c r="F24" s="120" t="e">
        <f t="shared" si="0"/>
        <v>#DIV/0!</v>
      </c>
      <c r="I24" s="8"/>
      <c r="J24" s="9"/>
      <c r="K24" s="9"/>
    </row>
    <row r="25" spans="4:11" ht="18" x14ac:dyDescent="0.25">
      <c r="D25" s="92" t="s">
        <v>217</v>
      </c>
      <c r="E25" s="91">
        <v>1</v>
      </c>
      <c r="F25" s="120" t="e">
        <f t="shared" si="0"/>
        <v>#DIV/0!</v>
      </c>
      <c r="I25" s="8"/>
      <c r="J25" s="9"/>
      <c r="K25" s="9"/>
    </row>
    <row r="26" spans="4:11" ht="18" x14ac:dyDescent="0.25">
      <c r="D26" s="92" t="s">
        <v>180</v>
      </c>
      <c r="E26" s="91">
        <v>1</v>
      </c>
      <c r="F26" s="120" t="e">
        <f t="shared" si="0"/>
        <v>#DIV/0!</v>
      </c>
      <c r="I26" s="8"/>
      <c r="J26" s="9"/>
      <c r="K26" s="9"/>
    </row>
    <row r="27" spans="4:11" ht="18" x14ac:dyDescent="0.25">
      <c r="D27" s="113" t="s">
        <v>28</v>
      </c>
      <c r="E27" s="114">
        <v>4</v>
      </c>
      <c r="F27" s="121" t="e">
        <f t="shared" si="0"/>
        <v>#DIV/0!</v>
      </c>
      <c r="I27" s="8"/>
      <c r="J27" s="9"/>
      <c r="K27" s="9"/>
    </row>
    <row r="28" spans="4:11" ht="18.75" thickBot="1" x14ac:dyDescent="0.3">
      <c r="D28" s="99" t="s">
        <v>36</v>
      </c>
      <c r="E28" s="100">
        <f>SUM(E7:E27)</f>
        <v>171</v>
      </c>
      <c r="F28" s="101"/>
      <c r="I28" s="8"/>
      <c r="J28" s="9"/>
      <c r="K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20210321</vt:lpstr>
      <vt:lpstr>para ocultar </vt:lpstr>
      <vt:lpstr>PARA OCULTAR POSITIVIDAD</vt:lpstr>
      <vt:lpstr>PROPUESTA TABLA COMARCAS</vt:lpstr>
      <vt:lpstr>'20210321'!Área_de_impresión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2021-03-22T14:05:10Z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20210321 CASOS CONFIRMADOS  POR ZONA BASICA DE SALUD.xlsx</vt:lpwstr>
  </property>
</Properties>
</file>