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BF4EE6D2-FF90-4AF1-9797-FB8361D775D2}" xr6:coauthVersionLast="45" xr6:coauthVersionMax="45" xr10:uidLastSave="{00000000-0000-0000-0000-000000000000}"/>
  <bookViews>
    <workbookView xWindow="-60" yWindow="-60" windowWidth="28920" windowHeight="15900" xr2:uid="{00000000-000D-0000-FFFF-FFFF00000000}"/>
  </bookViews>
  <sheets>
    <sheet name="20210202" sheetId="1" r:id="rId1"/>
  </sheets>
  <definedNames>
    <definedName name="_xlnm._FilterDatabase" localSheetId="0" hidden="1">'20210202'!#REF!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5" i="1" l="1"/>
  <c r="C20" i="1" l="1"/>
  <c r="D114" i="1" l="1"/>
  <c r="D113" i="1"/>
  <c r="K14" i="1"/>
  <c r="K12" i="1"/>
  <c r="K10" i="1"/>
  <c r="K8" i="1"/>
  <c r="K6" i="1"/>
  <c r="D112" i="1"/>
  <c r="K13" i="1"/>
  <c r="K11" i="1"/>
  <c r="K9" i="1"/>
  <c r="K7" i="1"/>
  <c r="F3" i="1" l="1"/>
  <c r="F4" i="1"/>
  <c r="F5" i="1"/>
  <c r="F6" i="1"/>
  <c r="F7" i="1"/>
  <c r="F8" i="1"/>
  <c r="F9" i="1"/>
  <c r="F10" i="1"/>
  <c r="F11" i="1"/>
  <c r="J32" i="1" l="1"/>
  <c r="D24" i="1" l="1"/>
  <c r="D25" i="1"/>
  <c r="J15" i="1" l="1"/>
  <c r="C13" i="1" l="1"/>
  <c r="G3" i="1" l="1"/>
  <c r="D13" i="1"/>
  <c r="G4" i="1" l="1"/>
  <c r="G5" i="1" s="1"/>
  <c r="G6" i="1" s="1"/>
  <c r="G7" i="1" s="1"/>
  <c r="G8" i="1" s="1"/>
  <c r="G9" i="1" s="1"/>
  <c r="G10" i="1" s="1"/>
  <c r="G11" i="1" s="1"/>
  <c r="D65" i="1"/>
  <c r="D67" i="1"/>
  <c r="K58" i="1"/>
  <c r="D97" i="1"/>
  <c r="K47" i="1"/>
  <c r="D85" i="1"/>
  <c r="D82" i="1"/>
  <c r="D40" i="1"/>
  <c r="D95" i="1"/>
  <c r="K37" i="1"/>
  <c r="K35" i="1"/>
  <c r="D34" i="1"/>
  <c r="D78" i="1"/>
  <c r="D66" i="1"/>
  <c r="D80" i="1"/>
  <c r="D50" i="1"/>
  <c r="D59" i="1"/>
  <c r="D51" i="1"/>
  <c r="D36" i="1"/>
  <c r="K36" i="1"/>
  <c r="K50" i="1"/>
  <c r="D84" i="1"/>
  <c r="D92" i="1"/>
  <c r="D98" i="1"/>
  <c r="D75" i="1"/>
  <c r="K46" i="1"/>
  <c r="D54" i="1"/>
  <c r="D46" i="1"/>
  <c r="D93" i="1"/>
  <c r="D39" i="1"/>
  <c r="K39" i="1"/>
  <c r="D19" i="1"/>
  <c r="K30" i="1"/>
  <c r="K38" i="1"/>
  <c r="D73" i="1"/>
  <c r="D103" i="1"/>
  <c r="D49" i="1"/>
  <c r="D58" i="1"/>
  <c r="K23" i="1"/>
  <c r="D76" i="1"/>
  <c r="D105" i="1"/>
  <c r="D45" i="1"/>
  <c r="K51" i="1"/>
  <c r="K22" i="1"/>
  <c r="D108" i="1"/>
  <c r="D72" i="1"/>
  <c r="K31" i="1"/>
  <c r="D79" i="1"/>
  <c r="D29" i="1"/>
  <c r="K27" i="1"/>
  <c r="K45" i="1"/>
  <c r="D37" i="1"/>
  <c r="D53" i="1"/>
  <c r="D55" i="1"/>
  <c r="D32" i="1"/>
  <c r="K56" i="1"/>
  <c r="D89" i="1"/>
  <c r="K54" i="1"/>
  <c r="K20" i="1"/>
  <c r="K61" i="1"/>
  <c r="K26" i="1"/>
  <c r="D47" i="1"/>
  <c r="D91" i="1"/>
  <c r="D52" i="1"/>
  <c r="D56" i="1"/>
  <c r="K43" i="1"/>
  <c r="D43" i="1"/>
  <c r="D99" i="1"/>
  <c r="D111" i="1"/>
  <c r="D17" i="1"/>
  <c r="K44" i="1"/>
  <c r="K52" i="1"/>
  <c r="D109" i="1"/>
  <c r="D71" i="1"/>
  <c r="D35" i="1"/>
  <c r="D38" i="1"/>
  <c r="K29" i="1"/>
  <c r="D81" i="1"/>
  <c r="D33" i="1"/>
  <c r="D63" i="1"/>
  <c r="K60" i="1"/>
  <c r="K48" i="1"/>
  <c r="D60" i="1"/>
  <c r="D48" i="1"/>
  <c r="D41" i="1"/>
  <c r="D90" i="1"/>
  <c r="D74" i="1"/>
  <c r="D110" i="1"/>
  <c r="D107" i="1"/>
  <c r="D42" i="1"/>
  <c r="D44" i="1"/>
  <c r="D102" i="1"/>
  <c r="K42" i="1"/>
  <c r="D30" i="1"/>
  <c r="D64" i="1"/>
  <c r="K40" i="1"/>
  <c r="D18" i="1"/>
  <c r="D20" i="1"/>
  <c r="K49" i="1"/>
  <c r="K28" i="1"/>
  <c r="D57" i="1"/>
  <c r="D96" i="1"/>
  <c r="D87" i="1"/>
  <c r="K24" i="1"/>
  <c r="D86" i="1"/>
  <c r="D83" i="1"/>
  <c r="D94" i="1"/>
  <c r="D104" i="1"/>
  <c r="D88" i="1"/>
  <c r="D62" i="1"/>
  <c r="K55" i="1"/>
  <c r="K21" i="1"/>
  <c r="D100" i="1"/>
  <c r="K53" i="1"/>
  <c r="D106" i="1"/>
  <c r="D69" i="1"/>
  <c r="D101" i="1"/>
  <c r="D61" i="1"/>
  <c r="D16" i="1"/>
  <c r="D31" i="1"/>
  <c r="D70" i="1"/>
  <c r="K41" i="1"/>
  <c r="K59" i="1"/>
  <c r="D77" i="1"/>
  <c r="K57" i="1"/>
  <c r="D68" i="1"/>
  <c r="K19" i="1"/>
  <c r="K25" i="1"/>
</calcChain>
</file>

<file path=xl/sharedStrings.xml><?xml version="1.0" encoding="utf-8"?>
<sst xmlns="http://schemas.openxmlformats.org/spreadsheetml/2006/main" count="192" uniqueCount="183">
  <si>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</si>
  <si>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</si>
  <si>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</si>
  <si>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</si>
  <si>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</si>
  <si>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</si>
  <si>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</si>
  <si>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</si>
  <si>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</si>
  <si>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</si>
  <si>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</si>
  <si>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</si>
  <si>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</si>
  <si>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</si>
  <si>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</si>
  <si>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</si>
  <si>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</si>
  <si>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</si>
  <si>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</si>
  <si>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</si>
  <si>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</si>
  <si>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</si>
  <si>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</si>
  <si>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</si>
  <si>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</si>
  <si>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</si>
  <si>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</si>
  <si>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</si>
  <si>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</si>
  <si>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</si>
  <si>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</si>
  <si>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</si>
  <si>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</si>
  <si>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</si>
  <si>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</si>
  <si>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</si>
  <si>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Total</t>
  </si>
  <si>
    <t>nº de casos</t>
  </si>
  <si>
    <t>Mancomunidad Central De Zaragoza</t>
  </si>
  <si>
    <t>Comunidad De Teruel</t>
  </si>
  <si>
    <t>Torre Ramona</t>
  </si>
  <si>
    <t>Dirección General de Asistencia Sanitaria</t>
  </si>
  <si>
    <t xml:space="preserve">Departamento de Sanidad </t>
  </si>
  <si>
    <t>Avenida Cataluña</t>
  </si>
  <si>
    <t>SECTOR</t>
  </si>
  <si>
    <t>Alcañiz</t>
  </si>
  <si>
    <t>BARBASTRO</t>
  </si>
  <si>
    <t>Almozara</t>
  </si>
  <si>
    <t>Comunidad De Calatayud</t>
  </si>
  <si>
    <t>Arrabal</t>
  </si>
  <si>
    <t>Más de 75 años</t>
  </si>
  <si>
    <t>Cinco Villas</t>
  </si>
  <si>
    <t>Jiloca</t>
  </si>
  <si>
    <t>Maria De Huerva</t>
  </si>
  <si>
    <t>Universitas</t>
  </si>
  <si>
    <t>Sagasta-Ruiseñores</t>
  </si>
  <si>
    <t>Santa Isabel</t>
  </si>
  <si>
    <t>ALCAÑIZ</t>
  </si>
  <si>
    <t>Bajo Aragón</t>
  </si>
  <si>
    <t>Fernando El Catolico</t>
  </si>
  <si>
    <t>Hernan Cortes</t>
  </si>
  <si>
    <t>San Pablo</t>
  </si>
  <si>
    <t>Las Fuentes Norte</t>
  </si>
  <si>
    <t>San Jose Centro</t>
  </si>
  <si>
    <t>San Jose Norte</t>
  </si>
  <si>
    <t>Calamocha</t>
  </si>
  <si>
    <t>Teruel Centro</t>
  </si>
  <si>
    <t>Utebo</t>
  </si>
  <si>
    <t>Delicias Norte</t>
  </si>
  <si>
    <t>San Jose Sur</t>
  </si>
  <si>
    <t>Ribera Alta Del Ebro</t>
  </si>
  <si>
    <t>Oliver</t>
  </si>
  <si>
    <t>Miralbueno-Garrapinillos</t>
  </si>
  <si>
    <t>Independencia</t>
  </si>
  <si>
    <t>Andorra</t>
  </si>
  <si>
    <t>Andorra-Sierra De Arcos</t>
  </si>
  <si>
    <t>Bajo Martín</t>
  </si>
  <si>
    <t>Valdejalón</t>
  </si>
  <si>
    <t>Calatayud Urbana</t>
  </si>
  <si>
    <t>Madre Vedruna-Miraflores</t>
  </si>
  <si>
    <t>Torrero La Paz</t>
  </si>
  <si>
    <t>Venecia</t>
  </si>
  <si>
    <t>Hijar</t>
  </si>
  <si>
    <t xml:space="preserve">   LETALIDAD</t>
  </si>
  <si>
    <t>Alagon</t>
  </si>
  <si>
    <t>Valderrobres</t>
  </si>
  <si>
    <t>Epila</t>
  </si>
  <si>
    <t>Zalfonada</t>
  </si>
  <si>
    <t>Matarraña / Matarranya</t>
  </si>
  <si>
    <t>Los Monegros</t>
  </si>
  <si>
    <t>Actur Oeste</t>
  </si>
  <si>
    <t>Utrillas</t>
  </si>
  <si>
    <t>Cuencas Mineras</t>
  </si>
  <si>
    <t>Sariñena</t>
  </si>
  <si>
    <t>Alhama De Aragon</t>
  </si>
  <si>
    <t>La Litera / La Llitera</t>
  </si>
  <si>
    <t>Monzon Urbana</t>
  </si>
  <si>
    <t>10  o más casos</t>
  </si>
  <si>
    <t>Cinca Medio</t>
  </si>
  <si>
    <t>Calaceite</t>
  </si>
  <si>
    <t>Provincia</t>
  </si>
  <si>
    <t>Fraga</t>
  </si>
  <si>
    <t>La Almunia De Doña Godina</t>
  </si>
  <si>
    <t>Bajo Cinca / Baix Cinca</t>
  </si>
  <si>
    <t>Gúdar-Javalambre</t>
  </si>
  <si>
    <t>Teruel Ensanche</t>
  </si>
  <si>
    <t>Bombarda</t>
  </si>
  <si>
    <t>Ejea De Los Caballeros</t>
  </si>
  <si>
    <t>Binefar</t>
  </si>
  <si>
    <t>Delicias Sur</t>
  </si>
  <si>
    <t>Aliaga</t>
  </si>
  <si>
    <t>(Periodo desde 15/02/2020)</t>
  </si>
  <si>
    <t>Alfajarin</t>
  </si>
  <si>
    <t>Casos en municipios con más de 10.000 habitantes**</t>
  </si>
  <si>
    <t>Alfambra</t>
  </si>
  <si>
    <t>Sarrion</t>
  </si>
  <si>
    <t xml:space="preserve">        MORTALIDAD/10.000 hab.</t>
  </si>
  <si>
    <t>Calatayud Rural</t>
  </si>
  <si>
    <t>Reboleria</t>
  </si>
  <si>
    <t>Caspe</t>
  </si>
  <si>
    <t>Parque Goya</t>
  </si>
  <si>
    <t>Actur Sur</t>
  </si>
  <si>
    <t>Zona básica de salud no identificada</t>
  </si>
  <si>
    <t>Total casos confirmados en Aragón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</si>
  <si>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</si>
  <si>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</si>
  <si>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</si>
  <si>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</si>
  <si>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</si>
  <si>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</si>
  <si>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</si>
  <si>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Utebo </t>
  </si>
  <si>
    <t xml:space="preserve">Tarazona </t>
  </si>
  <si>
    <t xml:space="preserve">Cuarte De Huerva </t>
  </si>
  <si>
    <t xml:space="preserve">Monzón </t>
  </si>
  <si>
    <t xml:space="preserve">Jaca </t>
  </si>
  <si>
    <t>Bajo Aragón-Caspe / Baix Aragó-Casp</t>
  </si>
  <si>
    <t>&gt;20</t>
  </si>
  <si>
    <t>15-20</t>
  </si>
  <si>
    <t>10-14</t>
  </si>
  <si>
    <t>5-9</t>
  </si>
  <si>
    <t>0-4</t>
  </si>
  <si>
    <t>Otros/Desconocido</t>
  </si>
  <si>
    <t>Fuentes De Ebro</t>
  </si>
  <si>
    <t>Huesca Capital Nº 3 (Pirineos)</t>
  </si>
  <si>
    <t>Actur Norte</t>
  </si>
  <si>
    <t>Zuera</t>
  </si>
  <si>
    <t>Huesca Capital Nº 2 (Santo Grial)</t>
  </si>
  <si>
    <t>Tamarite De Litera</t>
  </si>
  <si>
    <t>Casablanca</t>
  </si>
  <si>
    <t>Monzon Rural</t>
  </si>
  <si>
    <t>Villamayor</t>
  </si>
  <si>
    <t>Casetas</t>
  </si>
  <si>
    <t>Huesca Capital Nº 1 (Perpetuo Socorro)</t>
  </si>
  <si>
    <t>Jaca</t>
  </si>
  <si>
    <t>Maella</t>
  </si>
  <si>
    <t>Sadaba</t>
  </si>
  <si>
    <t>Hoya De Huesca / Plana De Uesca</t>
  </si>
  <si>
    <t>Ribera Baja Del Ebro</t>
  </si>
  <si>
    <t>Alto Gállego</t>
  </si>
  <si>
    <t>La Jacetania</t>
  </si>
  <si>
    <t>Sobrarbe</t>
  </si>
  <si>
    <t>Distribución por edad y sexo: en 9 casos confirmados no ha sido posible identificar la edad o el sexo</t>
  </si>
  <si>
    <t>Sintomatología: en 3 casos es desconocida</t>
  </si>
  <si>
    <t>Monreal Del Campo</t>
  </si>
  <si>
    <t>Valdefierro</t>
  </si>
  <si>
    <t>Tauste</t>
  </si>
  <si>
    <t>Romareda - Seminario</t>
  </si>
  <si>
    <t>Cantavieja</t>
  </si>
  <si>
    <t>Mas De Las Matas</t>
  </si>
  <si>
    <t>Mora De Rubielos</t>
  </si>
  <si>
    <t>Ainsa</t>
  </si>
  <si>
    <t>Biescas-Valle De Tena</t>
  </si>
  <si>
    <t>Bujaraloz</t>
  </si>
  <si>
    <t>Cariñena</t>
  </si>
  <si>
    <t>Castejon De Sos</t>
  </si>
  <si>
    <t>Herrera De Los Navarros</t>
  </si>
  <si>
    <t>Luna</t>
  </si>
  <si>
    <t>Villel</t>
  </si>
  <si>
    <t>Distribución por ZBS: en 17 casos confirmados no ha sido posible identificar la ZBS</t>
  </si>
  <si>
    <t>Maestrazgo</t>
  </si>
  <si>
    <t>Campo De Cariñena</t>
  </si>
  <si>
    <t>La Ribagorza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</si>
</sst>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b/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7" fillId="11" borderId="4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10" borderId="4" xfId="0" applyFont="1" applyFill="1" applyBorder="1" applyAlignment="1">
      <alignment horizontal="right" wrapText="1"/>
    </xf>
    <xf numFmtId="10" fontId="8" fillId="10" borderId="15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0" fontId="5" fillId="19" borderId="4" xfId="0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3" fillId="16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3" fillId="14" borderId="4" xfId="0" applyFont="1" applyFill="1" applyBorder="1" applyAlignment="1">
      <alignment vertical="center"/>
    </xf>
    <xf numFmtId="0" fontId="3" fillId="15" borderId="4" xfId="0" applyFont="1" applyFill="1" applyBorder="1" applyAlignment="1">
      <alignment vertical="center"/>
    </xf>
    <xf numFmtId="0" fontId="3" fillId="18" borderId="4" xfId="0" applyFont="1" applyFill="1" applyBorder="1" applyAlignment="1">
      <alignment vertical="center"/>
    </xf>
    <xf numFmtId="0" fontId="3" fillId="20" borderId="4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19" borderId="7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3" fillId="20" borderId="7" xfId="0" applyFont="1" applyFill="1" applyBorder="1" applyAlignment="1">
      <alignment vertical="center"/>
    </xf>
    <xf numFmtId="0" fontId="7" fillId="17" borderId="7" xfId="0" applyFont="1" applyFill="1" applyBorder="1" applyAlignment="1">
      <alignment vertical="center"/>
    </xf>
    <xf numFmtId="0" fontId="7" fillId="14" borderId="7" xfId="0" applyFont="1" applyFill="1" applyBorder="1" applyAlignment="1">
      <alignment vertical="center"/>
    </xf>
    <xf numFmtId="0" fontId="7" fillId="15" borderId="7" xfId="0" applyFont="1" applyFill="1" applyBorder="1" applyAlignment="1">
      <alignment vertical="center"/>
    </xf>
    <xf numFmtId="0" fontId="7" fillId="18" borderId="7" xfId="0" applyFont="1" applyFill="1" applyBorder="1" applyAlignment="1">
      <alignment vertical="center"/>
    </xf>
    <xf numFmtId="0" fontId="7" fillId="16" borderId="7" xfId="0" applyFont="1" applyFill="1" applyBorder="1" applyAlignment="1">
      <alignment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left" wrapText="1"/>
    </xf>
    <xf numFmtId="0" fontId="7" fillId="7" borderId="9" xfId="0" applyNumberFormat="1" applyFont="1" applyFill="1" applyBorder="1" applyAlignment="1">
      <alignment wrapText="1"/>
    </xf>
    <xf numFmtId="0" fontId="5" fillId="5" borderId="4" xfId="0" applyFont="1" applyFill="1" applyBorder="1" applyAlignment="1"/>
    <xf numFmtId="10" fontId="1" fillId="6" borderId="10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10" fontId="5" fillId="5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3" fillId="21" borderId="8" xfId="0" applyFont="1" applyFill="1" applyBorder="1" applyAlignment="1">
      <alignment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0" fillId="23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9" borderId="4" xfId="0" applyFont="1" applyFill="1" applyBorder="1"/>
    <xf numFmtId="0" fontId="5" fillId="5" borderId="1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13" fillId="0" borderId="0" xfId="0" applyFont="1"/>
    <xf numFmtId="164" fontId="0" fillId="0" borderId="15" xfId="0" applyNumberFormat="1" applyFont="1" applyBorder="1" applyAlignment="1">
      <alignment horizontal="right" vertical="center" wrapText="1"/>
    </xf>
    <xf numFmtId="164" fontId="3" fillId="21" borderId="10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7" xfId="0" applyFill="1" applyBorder="1" applyAlignment="1">
      <alignment horizontal="center" vertical="center" wrapText="1"/>
    </xf>
    <xf numFmtId="9" fontId="0" fillId="0" borderId="15" xfId="1" applyFont="1" applyFill="1" applyBorder="1"/>
    <xf numFmtId="0" fontId="0" fillId="2" borderId="8" xfId="0" applyFill="1" applyBorder="1" applyAlignment="1">
      <alignment horizontal="center" vertical="center" wrapText="1"/>
    </xf>
    <xf numFmtId="164" fontId="0" fillId="0" borderId="9" xfId="1" applyNumberFormat="1" applyFont="1" applyBorder="1"/>
    <xf numFmtId="9" fontId="0" fillId="0" borderId="10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24" borderId="9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center" vertical="center"/>
    </xf>
    <xf numFmtId="14" fontId="3" fillId="24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/>
    <xf numFmtId="0" fontId="10" fillId="0" borderId="4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9" fontId="3" fillId="21" borderId="18" xfId="1" applyFont="1" applyFill="1" applyBorder="1" applyAlignment="1">
      <alignment horizontal="right" vertical="center"/>
    </xf>
    <xf numFmtId="9" fontId="3" fillId="21" borderId="20" xfId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 wrapText="1"/>
    </xf>
    <xf numFmtId="0" fontId="10" fillId="4" borderId="23" xfId="0" applyFont="1" applyFill="1" applyBorder="1" applyAlignment="1">
      <alignment horizontal="right" vertical="center" wrapText="1"/>
    </xf>
    <xf numFmtId="10" fontId="0" fillId="0" borderId="5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right" wrapText="1"/>
    </xf>
    <xf numFmtId="10" fontId="8" fillId="10" borderId="32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2" borderId="4" xfId="0" applyFont="1" applyFill="1" applyBorder="1"/>
    <xf numFmtId="0" fontId="7" fillId="25" borderId="4" xfId="0" applyFont="1" applyFill="1" applyBorder="1"/>
    <xf numFmtId="10" fontId="7" fillId="11" borderId="4" xfId="0" applyNumberFormat="1" applyFont="1" applyFill="1" applyBorder="1"/>
    <xf numFmtId="10" fontId="7" fillId="12" borderId="4" xfId="0" applyNumberFormat="1" applyFont="1" applyFill="1" applyBorder="1"/>
    <xf numFmtId="10" fontId="7" fillId="25" borderId="4" xfId="0" applyNumberFormat="1" applyFont="1" applyFill="1" applyBorder="1"/>
    <xf numFmtId="0" fontId="8" fillId="26" borderId="4" xfId="0" applyFont="1" applyFill="1" applyBorder="1" applyAlignment="1">
      <alignment horizontal="right" wrapText="1"/>
    </xf>
    <xf numFmtId="0" fontId="8" fillId="26" borderId="7" xfId="0" applyFont="1" applyFill="1" applyBorder="1" applyAlignment="1">
      <alignment horizontal="left"/>
    </xf>
    <xf numFmtId="0" fontId="8" fillId="26" borderId="31" xfId="0" applyFont="1" applyFill="1" applyBorder="1" applyAlignment="1">
      <alignment horizontal="left"/>
    </xf>
    <xf numFmtId="10" fontId="0" fillId="0" borderId="4" xfId="0" applyNumberFormat="1" applyFont="1" applyFill="1" applyBorder="1" applyAlignment="1">
      <alignment horizontal="right" vertical="center"/>
    </xf>
    <xf numFmtId="0" fontId="0" fillId="0" borderId="29" xfId="0" applyBorder="1"/>
    <xf numFmtId="10" fontId="0" fillId="0" borderId="29" xfId="0" applyNumberFormat="1" applyFont="1" applyFill="1" applyBorder="1" applyAlignment="1">
      <alignment horizontal="right" vertical="center"/>
    </xf>
    <xf numFmtId="0" fontId="0" fillId="4" borderId="22" xfId="0" applyFill="1" applyBorder="1"/>
    <xf numFmtId="0" fontId="0" fillId="4" borderId="12" xfId="0" applyFill="1" applyBorder="1"/>
    <xf numFmtId="0" fontId="0" fillId="4" borderId="23" xfId="0" applyFill="1" applyBorder="1"/>
    <xf numFmtId="0" fontId="0" fillId="4" borderId="5" xfId="0" applyFont="1" applyFill="1" applyBorder="1" applyAlignment="1">
      <alignment vertical="center"/>
    </xf>
    <xf numFmtId="10" fontId="0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/>
    <xf numFmtId="0" fontId="0" fillId="4" borderId="4" xfId="0" applyFont="1" applyFill="1" applyBorder="1" applyAlignment="1">
      <alignment vertical="center"/>
    </xf>
    <xf numFmtId="0" fontId="6" fillId="4" borderId="4" xfId="0" applyFont="1" applyFill="1" applyBorder="1" applyAlignment="1"/>
    <xf numFmtId="10" fontId="7" fillId="9" borderId="4" xfId="0" applyNumberFormat="1" applyFont="1" applyFill="1" applyBorder="1"/>
    <xf numFmtId="0" fontId="7" fillId="25" borderId="29" xfId="0" applyFont="1" applyFill="1" applyBorder="1"/>
    <xf numFmtId="10" fontId="7" fillId="25" borderId="29" xfId="0" applyNumberFormat="1" applyFont="1" applyFill="1" applyBorder="1"/>
    <xf numFmtId="10" fontId="5" fillId="5" borderId="15" xfId="0" applyNumberFormat="1" applyFont="1" applyFill="1" applyBorder="1" applyAlignment="1">
      <alignment horizontal="right" vertical="center"/>
    </xf>
    <xf numFmtId="10" fontId="5" fillId="19" borderId="15" xfId="0" applyNumberFormat="1" applyFont="1" applyFill="1" applyBorder="1" applyAlignment="1">
      <alignment horizontal="right" vertical="center"/>
    </xf>
    <xf numFmtId="10" fontId="5" fillId="13" borderId="15" xfId="0" applyNumberFormat="1" applyFont="1" applyFill="1" applyBorder="1" applyAlignment="1">
      <alignment horizontal="right" vertical="center"/>
    </xf>
    <xf numFmtId="10" fontId="7" fillId="16" borderId="15" xfId="0" applyNumberFormat="1" applyFont="1" applyFill="1" applyBorder="1" applyAlignment="1">
      <alignment horizontal="right" vertical="center"/>
    </xf>
    <xf numFmtId="10" fontId="7" fillId="17" borderId="15" xfId="0" applyNumberFormat="1" applyFont="1" applyFill="1" applyBorder="1" applyAlignment="1">
      <alignment horizontal="right" vertical="center"/>
    </xf>
    <xf numFmtId="10" fontId="7" fillId="14" borderId="15" xfId="0" applyNumberFormat="1" applyFont="1" applyFill="1" applyBorder="1" applyAlignment="1">
      <alignment horizontal="right" vertical="center"/>
    </xf>
    <xf numFmtId="10" fontId="7" fillId="15" borderId="15" xfId="0" applyNumberFormat="1" applyFont="1" applyFill="1" applyBorder="1" applyAlignment="1">
      <alignment horizontal="right" vertical="center"/>
    </xf>
    <xf numFmtId="10" fontId="7" fillId="18" borderId="15" xfId="0" applyNumberFormat="1" applyFont="1" applyFill="1" applyBorder="1" applyAlignment="1">
      <alignment horizontal="right" vertical="center"/>
    </xf>
    <xf numFmtId="10" fontId="3" fillId="20" borderId="15" xfId="0" applyNumberFormat="1" applyFont="1" applyFill="1" applyBorder="1" applyAlignment="1">
      <alignment horizontal="right" vertical="center"/>
    </xf>
    <xf numFmtId="10" fontId="5" fillId="5" borderId="20" xfId="0" applyNumberFormat="1" applyFont="1" applyFill="1" applyBorder="1" applyAlignment="1">
      <alignment horizontal="right" vertical="center"/>
    </xf>
    <xf numFmtId="0" fontId="7" fillId="4" borderId="22" xfId="0" applyFont="1" applyFill="1" applyBorder="1"/>
    <xf numFmtId="0" fontId="7" fillId="4" borderId="12" xfId="0" applyFont="1" applyFill="1" applyBorder="1"/>
    <xf numFmtId="10" fontId="7" fillId="4" borderId="23" xfId="0" applyNumberFormat="1" applyFont="1" applyFill="1" applyBorder="1"/>
    <xf numFmtId="0" fontId="7" fillId="0" borderId="33" xfId="0" applyFont="1" applyFill="1" applyBorder="1" applyAlignment="1"/>
    <xf numFmtId="10" fontId="7" fillId="0" borderId="33" xfId="0" applyNumberFormat="1" applyFont="1" applyFill="1" applyBorder="1" applyAlignment="1">
      <alignment horizontal="right"/>
    </xf>
    <xf numFmtId="0" fontId="11" fillId="0" borderId="0" xfId="0" applyFont="1" applyFill="1"/>
    <xf numFmtId="0" fontId="12" fillId="22" borderId="27" xfId="0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/>
    </xf>
    <xf numFmtId="0" fontId="12" fillId="22" borderId="25" xfId="0" applyFont="1" applyFill="1" applyBorder="1" applyAlignment="1">
      <alignment horizontal="center"/>
    </xf>
    <xf numFmtId="0" fontId="12" fillId="22" borderId="26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2EFDA"/>
      <color rgb="FFC7DDF1"/>
      <color rgb="FFFFE9AB"/>
      <color rgb="FFFFD865"/>
      <color rgb="FFD9D9D9"/>
      <color rgb="FF001F5F"/>
      <color rgb="FFFFE3E3"/>
      <color rgb="FFBDD7EE"/>
      <color rgb="FFFEC2B8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15"/>
  <sheetViews>
    <sheetView tabSelected="1" zoomScale="90" zoomScaleNormal="90" workbookViewId="0">
      <selection activeCell="B1" sqref="B1"/>
    </sheetView>
  </sheetViews>
  <sheetFormatPr baseColWidth="10" defaultColWidth="9.140625" defaultRowHeight="15" x14ac:dyDescent="0.25"/>
  <cols>
    <col min="1" max="1" width="2" customWidth="1"/>
    <col min="2" max="2" width="32.7109375" customWidth="1"/>
    <col min="3" max="5" width="15.7109375" customWidth="1"/>
    <col min="6" max="7" width="17.140625" customWidth="1"/>
    <col min="8" max="8" width="7.140625" customWidth="1"/>
    <col min="9" max="9" width="28" customWidth="1"/>
    <col min="10" max="11" width="14.140625" customWidth="1"/>
    <col min="12" max="12" width="3.140625" customWidth="1"/>
    <col min="13" max="13" width="12.7109375" customWidth="1"/>
    <col min="14" max="14" width="10.140625" customWidth="1"/>
    <col min="15" max="15" width="42.140625" style="18" customWidth="1"/>
    <col min="18" max="18" width="14.7109375" customWidth="1"/>
  </cols>
  <sheetData>
    <row r="1" spans="2:17" ht="15" customHeight="1" thickBot="1" x14ac:dyDescent="0.35">
      <c r="B1" s="7" t="s">
        <v>162</v>
      </c>
      <c r="I1" s="140" t="s">
        <v>41</v>
      </c>
      <c r="J1" s="141"/>
      <c r="M1" s="15"/>
      <c r="N1" s="137"/>
    </row>
    <row r="2" spans="2:17" ht="15" customHeight="1" x14ac:dyDescent="0.25">
      <c r="B2" s="77" t="s">
        <v>0</v>
      </c>
      <c r="C2" s="78" t="s">
        <v>1</v>
      </c>
      <c r="D2" s="78" t="s">
        <v>2</v>
      </c>
      <c r="E2" s="78" t="s">
        <v>3</v>
      </c>
      <c r="F2" s="78" t="s">
        <v>18</v>
      </c>
      <c r="G2" s="82" t="s">
        <v>19</v>
      </c>
      <c r="I2" s="138" t="s">
        <v>42</v>
      </c>
      <c r="J2" s="139"/>
      <c r="M2" s="15"/>
    </row>
    <row r="3" spans="2:17" ht="15" customHeight="1" x14ac:dyDescent="0.25">
      <c r="B3" s="71" t="s">
        <v>4</v>
      </c>
      <c r="C3" s="85">
        <v>0</v>
      </c>
      <c r="D3" s="85">
        <v>1</v>
      </c>
      <c r="E3" s="86">
        <v>1</v>
      </c>
      <c r="F3" s="70">
        <f>E3/$E$12</f>
        <v>1.4285714285714286E-3</v>
      </c>
      <c r="G3" s="72">
        <f>F3</f>
        <v>1.4285714285714286E-3</v>
      </c>
      <c r="I3" s="83">
        <v>44229</v>
      </c>
      <c r="J3" s="19"/>
      <c r="M3" s="15"/>
    </row>
    <row r="4" spans="2:17" ht="15" customHeight="1" thickBot="1" x14ac:dyDescent="0.3">
      <c r="B4" s="71" t="s">
        <v>5</v>
      </c>
      <c r="C4" s="85">
        <v>47</v>
      </c>
      <c r="D4" s="85">
        <v>58</v>
      </c>
      <c r="E4" s="86">
        <v>105</v>
      </c>
      <c r="F4" s="70">
        <f t="shared" ref="F4:F11" si="0">E4/$E$12</f>
        <v>0.15</v>
      </c>
      <c r="G4" s="72">
        <f>G3+F4</f>
        <v>0.15142857142857141</v>
      </c>
      <c r="M4" s="15"/>
    </row>
    <row r="5" spans="2:17" ht="15" customHeight="1" x14ac:dyDescent="0.25">
      <c r="B5" s="71" t="s">
        <v>6</v>
      </c>
      <c r="C5" s="85">
        <v>35</v>
      </c>
      <c r="D5" s="85">
        <v>33</v>
      </c>
      <c r="E5" s="86">
        <v>68</v>
      </c>
      <c r="F5" s="70">
        <f t="shared" si="0"/>
        <v>9.7142857142857142E-2</v>
      </c>
      <c r="G5" s="72">
        <f>G4+F5</f>
        <v>0.24857142857142855</v>
      </c>
      <c r="H5" s="14"/>
      <c r="I5" s="23" t="s">
        <v>44</v>
      </c>
      <c r="J5" s="24" t="s">
        <v>25</v>
      </c>
      <c r="K5" s="25" t="s">
        <v>26</v>
      </c>
      <c r="M5" s="15"/>
      <c r="N5" s="14"/>
      <c r="O5" s="14"/>
      <c r="P5" s="15"/>
      <c r="Q5" s="15"/>
    </row>
    <row r="6" spans="2:17" ht="15" customHeight="1" x14ac:dyDescent="0.25">
      <c r="B6" s="71" t="s">
        <v>7</v>
      </c>
      <c r="C6" s="85">
        <v>38</v>
      </c>
      <c r="D6" s="85">
        <v>35</v>
      </c>
      <c r="E6" s="86">
        <v>73</v>
      </c>
      <c r="F6" s="70">
        <f t="shared" si="0"/>
        <v>0.10428571428571429</v>
      </c>
      <c r="G6" s="72">
        <f t="shared" ref="G6:G11" si="1">G5+F6</f>
        <v>0.35285714285714287</v>
      </c>
      <c r="H6" s="14"/>
      <c r="I6" s="35" t="s">
        <v>23</v>
      </c>
      <c r="J6" s="26">
        <v>186</v>
      </c>
      <c r="K6" s="122">
        <f>J6/$C$20</f>
        <v>0.26234132581100139</v>
      </c>
      <c r="M6" s="15"/>
      <c r="N6" s="14"/>
      <c r="O6" s="14"/>
      <c r="P6" s="15"/>
      <c r="Q6" s="15"/>
    </row>
    <row r="7" spans="2:17" ht="15" customHeight="1" x14ac:dyDescent="0.25">
      <c r="B7" s="71" t="s">
        <v>8</v>
      </c>
      <c r="C7" s="85">
        <v>50</v>
      </c>
      <c r="D7" s="85">
        <v>48</v>
      </c>
      <c r="E7" s="86">
        <v>98</v>
      </c>
      <c r="F7" s="70">
        <f t="shared" si="0"/>
        <v>0.14000000000000001</v>
      </c>
      <c r="G7" s="72">
        <f t="shared" si="1"/>
        <v>0.49285714285714288</v>
      </c>
      <c r="H7" s="14"/>
      <c r="I7" s="36" t="s">
        <v>33</v>
      </c>
      <c r="J7" s="27">
        <v>149</v>
      </c>
      <c r="K7" s="123">
        <f t="shared" ref="K7:K14" si="2">J7/$C$20</f>
        <v>0.21015514809590974</v>
      </c>
      <c r="M7" s="15"/>
      <c r="N7" s="14"/>
      <c r="O7" s="14"/>
      <c r="P7" s="15"/>
      <c r="Q7" s="15"/>
    </row>
    <row r="8" spans="2:17" ht="15" customHeight="1" x14ac:dyDescent="0.25">
      <c r="B8" s="71" t="s">
        <v>9</v>
      </c>
      <c r="C8" s="85">
        <v>47</v>
      </c>
      <c r="D8" s="85">
        <v>65</v>
      </c>
      <c r="E8" s="86">
        <v>112</v>
      </c>
      <c r="F8" s="70">
        <f t="shared" si="0"/>
        <v>0.16</v>
      </c>
      <c r="G8" s="72">
        <f t="shared" si="1"/>
        <v>0.65285714285714291</v>
      </c>
      <c r="H8" s="14"/>
      <c r="I8" s="37" t="s">
        <v>13</v>
      </c>
      <c r="J8" s="28">
        <v>143</v>
      </c>
      <c r="K8" s="124">
        <f t="shared" si="2"/>
        <v>0.20169252468265161</v>
      </c>
      <c r="M8" s="15"/>
      <c r="N8" s="14"/>
      <c r="O8" s="14"/>
      <c r="P8" s="15"/>
      <c r="Q8" s="15"/>
    </row>
    <row r="9" spans="2:17" ht="15" customHeight="1" x14ac:dyDescent="0.25">
      <c r="B9" s="71" t="s">
        <v>10</v>
      </c>
      <c r="C9" s="85">
        <v>55</v>
      </c>
      <c r="D9" s="85">
        <v>38</v>
      </c>
      <c r="E9" s="86">
        <v>93</v>
      </c>
      <c r="F9" s="70">
        <f t="shared" si="0"/>
        <v>0.13285714285714287</v>
      </c>
      <c r="G9" s="72">
        <f t="shared" si="1"/>
        <v>0.78571428571428581</v>
      </c>
      <c r="I9" s="43" t="s">
        <v>22</v>
      </c>
      <c r="J9" s="29">
        <v>102</v>
      </c>
      <c r="K9" s="125">
        <f t="shared" si="2"/>
        <v>0.14386459802538787</v>
      </c>
      <c r="M9" s="15"/>
      <c r="N9" s="14"/>
      <c r="O9" s="14"/>
      <c r="P9" s="15"/>
      <c r="Q9" s="15"/>
    </row>
    <row r="10" spans="2:17" ht="15" customHeight="1" x14ac:dyDescent="0.25">
      <c r="B10" s="71" t="s">
        <v>11</v>
      </c>
      <c r="C10" s="85">
        <v>28</v>
      </c>
      <c r="D10" s="85">
        <v>39</v>
      </c>
      <c r="E10" s="86">
        <v>67</v>
      </c>
      <c r="F10" s="70">
        <f t="shared" si="0"/>
        <v>9.571428571428571E-2</v>
      </c>
      <c r="G10" s="72">
        <f t="shared" si="1"/>
        <v>0.88142857142857156</v>
      </c>
      <c r="I10" s="39" t="s">
        <v>57</v>
      </c>
      <c r="J10" s="30">
        <v>52</v>
      </c>
      <c r="K10" s="126">
        <f t="shared" si="2"/>
        <v>7.334273624823695E-2</v>
      </c>
      <c r="M10" s="15"/>
      <c r="N10" s="14"/>
      <c r="O10" s="14"/>
      <c r="P10" s="15"/>
      <c r="Q10" s="15"/>
    </row>
    <row r="11" spans="2:17" ht="15" customHeight="1" thickBot="1" x14ac:dyDescent="0.3">
      <c r="B11" s="73" t="s">
        <v>50</v>
      </c>
      <c r="C11" s="87">
        <v>39</v>
      </c>
      <c r="D11" s="87">
        <v>44</v>
      </c>
      <c r="E11" s="88">
        <v>83</v>
      </c>
      <c r="F11" s="74">
        <f t="shared" si="0"/>
        <v>0.11857142857142858</v>
      </c>
      <c r="G11" s="75">
        <f t="shared" si="1"/>
        <v>1.0000000000000002</v>
      </c>
      <c r="I11" s="40" t="s">
        <v>32</v>
      </c>
      <c r="J11" s="31">
        <v>25</v>
      </c>
      <c r="K11" s="127">
        <f t="shared" si="2"/>
        <v>3.5260930888575459E-2</v>
      </c>
      <c r="M11" s="15"/>
      <c r="N11" s="14"/>
      <c r="O11" s="14"/>
      <c r="P11" s="15"/>
      <c r="Q11" s="15"/>
    </row>
    <row r="12" spans="2:17" ht="15" customHeight="1" thickBot="1" x14ac:dyDescent="0.3">
      <c r="B12" s="79" t="s">
        <v>36</v>
      </c>
      <c r="C12" s="91">
        <v>339</v>
      </c>
      <c r="D12" s="91">
        <v>361</v>
      </c>
      <c r="E12" s="92">
        <v>700</v>
      </c>
      <c r="F12" s="12"/>
      <c r="I12" s="41" t="s">
        <v>12</v>
      </c>
      <c r="J12" s="32">
        <v>18</v>
      </c>
      <c r="K12" s="128">
        <f t="shared" si="2"/>
        <v>2.5387870239774329E-2</v>
      </c>
      <c r="M12" s="15"/>
      <c r="N12" s="14"/>
      <c r="O12" s="14"/>
      <c r="P12" s="15"/>
      <c r="Q12" s="15"/>
    </row>
    <row r="13" spans="2:17" ht="15" customHeight="1" thickBot="1" x14ac:dyDescent="0.3">
      <c r="B13" s="3"/>
      <c r="C13" s="89">
        <f>C12/E12</f>
        <v>0.48428571428571426</v>
      </c>
      <c r="D13" s="90">
        <f>D12/E12</f>
        <v>0.51571428571428568</v>
      </c>
      <c r="E13" s="4"/>
      <c r="G13" s="12"/>
      <c r="I13" s="42" t="s">
        <v>46</v>
      </c>
      <c r="J13" s="33">
        <v>17</v>
      </c>
      <c r="K13" s="129">
        <f t="shared" si="2"/>
        <v>2.3977433004231313E-2</v>
      </c>
      <c r="M13" s="15"/>
      <c r="N13" s="14"/>
      <c r="O13" s="14"/>
      <c r="P13" s="15"/>
      <c r="Q13" s="15"/>
    </row>
    <row r="14" spans="2:17" ht="15" customHeight="1" thickBot="1" x14ac:dyDescent="0.3">
      <c r="B14" s="8"/>
      <c r="E14" s="4"/>
      <c r="F14" s="12"/>
      <c r="I14" s="38" t="s">
        <v>35</v>
      </c>
      <c r="J14" s="34">
        <v>17</v>
      </c>
      <c r="K14" s="130">
        <f t="shared" si="2"/>
        <v>2.3977433004231313E-2</v>
      </c>
    </row>
    <row r="15" spans="2:17" ht="15" customHeight="1" thickBot="1" x14ac:dyDescent="0.3">
      <c r="B15" s="54" t="s">
        <v>100</v>
      </c>
      <c r="C15" s="55" t="s">
        <v>37</v>
      </c>
      <c r="D15" s="56" t="s">
        <v>26</v>
      </c>
      <c r="E15" s="5"/>
      <c r="F15" s="12"/>
      <c r="I15" s="65" t="s">
        <v>24</v>
      </c>
      <c r="J15" s="66">
        <f>SUM(J6:J14)</f>
        <v>709</v>
      </c>
      <c r="K15" s="131"/>
    </row>
    <row r="16" spans="2:17" ht="15" customHeight="1" thickBot="1" x14ac:dyDescent="0.3">
      <c r="B16" s="52" t="s">
        <v>28</v>
      </c>
      <c r="C16" s="53">
        <v>478</v>
      </c>
      <c r="D16" s="68">
        <f>C16/C$20</f>
        <v>0.67418899858956272</v>
      </c>
      <c r="F16" s="146" t="s">
        <v>83</v>
      </c>
      <c r="G16" s="147"/>
      <c r="I16" s="19"/>
    </row>
    <row r="17" spans="2:17" ht="15" customHeight="1" thickBot="1" x14ac:dyDescent="0.3">
      <c r="B17" s="52" t="s">
        <v>30</v>
      </c>
      <c r="C17" s="53">
        <v>189</v>
      </c>
      <c r="D17" s="68">
        <f>C17/C$20</f>
        <v>0.26657263751763044</v>
      </c>
      <c r="F17" s="144">
        <v>0.03</v>
      </c>
      <c r="G17" s="145"/>
      <c r="I17" s="80" t="s">
        <v>113</v>
      </c>
      <c r="J17" s="6"/>
      <c r="K17" s="6"/>
      <c r="O17" s="14"/>
      <c r="P17" s="15"/>
    </row>
    <row r="18" spans="2:17" ht="15.6" customHeight="1" thickBot="1" x14ac:dyDescent="0.3">
      <c r="B18" s="52" t="s">
        <v>29</v>
      </c>
      <c r="C18" s="53">
        <v>38</v>
      </c>
      <c r="D18" s="68">
        <f>C18/C$20</f>
        <v>5.3596614950634697E-2</v>
      </c>
      <c r="F18" s="146" t="s">
        <v>116</v>
      </c>
      <c r="G18" s="147"/>
      <c r="I18" s="44" t="s">
        <v>31</v>
      </c>
      <c r="J18" s="45" t="s">
        <v>25</v>
      </c>
      <c r="K18" s="46" t="s">
        <v>26</v>
      </c>
      <c r="M18" s="15"/>
      <c r="N18" s="15"/>
      <c r="O18" s="14"/>
      <c r="P18" s="15"/>
      <c r="Q18" s="15"/>
    </row>
    <row r="19" spans="2:17" ht="18.75" thickBot="1" x14ac:dyDescent="0.3">
      <c r="B19" s="52" t="s">
        <v>142</v>
      </c>
      <c r="C19" s="53">
        <v>4</v>
      </c>
      <c r="D19" s="68">
        <f>C19/C$20</f>
        <v>5.6417489421720732E-3</v>
      </c>
      <c r="F19" s="142">
        <v>23.1</v>
      </c>
      <c r="G19" s="143"/>
      <c r="I19" s="106" t="s">
        <v>124</v>
      </c>
      <c r="J19" s="105">
        <v>332</v>
      </c>
      <c r="K19" s="21">
        <f t="shared" ref="K19:K31" si="3">J19/C$20</f>
        <v>0.46826516220028208</v>
      </c>
      <c r="M19" s="15"/>
      <c r="N19" s="15"/>
      <c r="O19" s="14"/>
      <c r="P19" s="15"/>
      <c r="Q19" s="15"/>
    </row>
    <row r="20" spans="2:17" ht="18.75" thickBot="1" x14ac:dyDescent="0.3">
      <c r="B20" s="59" t="s">
        <v>24</v>
      </c>
      <c r="C20" s="81">
        <f>SUM(C16:C19)</f>
        <v>709</v>
      </c>
      <c r="D20" s="69">
        <f>C20/C$20</f>
        <v>1</v>
      </c>
      <c r="F20" s="67" t="s">
        <v>111</v>
      </c>
      <c r="I20" s="106" t="s">
        <v>125</v>
      </c>
      <c r="J20" s="20">
        <v>90</v>
      </c>
      <c r="K20" s="21">
        <f t="shared" si="3"/>
        <v>0.12693935119887165</v>
      </c>
      <c r="M20" s="15"/>
      <c r="N20" s="15"/>
      <c r="O20" s="14"/>
      <c r="P20" s="15"/>
      <c r="Q20" s="15"/>
    </row>
    <row r="21" spans="2:17" ht="18" x14ac:dyDescent="0.25">
      <c r="I21" s="106" t="s">
        <v>126</v>
      </c>
      <c r="J21" s="20">
        <v>19</v>
      </c>
      <c r="K21" s="21">
        <f t="shared" si="3"/>
        <v>2.6798307475317348E-2</v>
      </c>
      <c r="M21" s="15"/>
      <c r="N21" s="15"/>
      <c r="O21" s="14"/>
      <c r="P21" s="15"/>
      <c r="Q21" s="15"/>
    </row>
    <row r="22" spans="2:17" ht="18" x14ac:dyDescent="0.25">
      <c r="I22" s="106" t="s">
        <v>128</v>
      </c>
      <c r="J22" s="20">
        <v>15</v>
      </c>
      <c r="K22" s="21">
        <f t="shared" si="3"/>
        <v>2.1156558533145273E-2</v>
      </c>
      <c r="M22" s="15"/>
      <c r="N22" s="15"/>
      <c r="O22" s="14"/>
      <c r="P22" s="15"/>
      <c r="Q22" s="15"/>
    </row>
    <row r="23" spans="2:17" ht="18.75" thickBot="1" x14ac:dyDescent="0.3">
      <c r="B23" s="8" t="s">
        <v>163</v>
      </c>
      <c r="I23" s="106" t="s">
        <v>131</v>
      </c>
      <c r="J23" s="20">
        <v>13</v>
      </c>
      <c r="K23" s="21">
        <f t="shared" si="3"/>
        <v>1.8335684062059238E-2</v>
      </c>
      <c r="M23" s="15"/>
      <c r="N23" s="15"/>
      <c r="O23" s="14"/>
      <c r="P23" s="15"/>
      <c r="Q23" s="15"/>
    </row>
    <row r="24" spans="2:17" ht="18.75" thickBot="1" x14ac:dyDescent="0.3">
      <c r="B24" s="9" t="s">
        <v>17</v>
      </c>
      <c r="C24" s="2">
        <v>351</v>
      </c>
      <c r="D24" s="10">
        <f>C24/(C24+C25)</f>
        <v>0.49716713881019831</v>
      </c>
      <c r="I24" s="106" t="s">
        <v>129</v>
      </c>
      <c r="J24" s="20">
        <v>10</v>
      </c>
      <c r="K24" s="21">
        <f t="shared" si="3"/>
        <v>1.4104372355430184E-2</v>
      </c>
      <c r="M24" s="15"/>
      <c r="N24" s="15"/>
      <c r="O24" s="14"/>
      <c r="P24" s="15"/>
      <c r="Q24" s="15"/>
    </row>
    <row r="25" spans="2:17" ht="18.75" thickBot="1" x14ac:dyDescent="0.3">
      <c r="B25" s="76" t="s">
        <v>16</v>
      </c>
      <c r="C25" s="1">
        <v>355</v>
      </c>
      <c r="D25" s="11">
        <f>C25/(C24+C25)</f>
        <v>0.50283286118980175</v>
      </c>
      <c r="I25" s="106" t="s">
        <v>134</v>
      </c>
      <c r="J25" s="20">
        <v>10</v>
      </c>
      <c r="K25" s="21">
        <f t="shared" si="3"/>
        <v>1.4104372355430184E-2</v>
      </c>
      <c r="M25" s="15"/>
      <c r="N25" s="15"/>
      <c r="O25" s="14"/>
      <c r="P25" s="15"/>
      <c r="Q25" s="15"/>
    </row>
    <row r="26" spans="2:17" ht="18" x14ac:dyDescent="0.25">
      <c r="I26" s="106" t="s">
        <v>133</v>
      </c>
      <c r="J26" s="20">
        <v>8</v>
      </c>
      <c r="K26" s="21">
        <f t="shared" si="3"/>
        <v>1.1283497884344146E-2</v>
      </c>
      <c r="M26" s="15"/>
      <c r="N26" s="15"/>
      <c r="O26" s="14"/>
      <c r="P26" s="15"/>
      <c r="Q26" s="15"/>
    </row>
    <row r="27" spans="2:17" ht="18.75" thickBot="1" x14ac:dyDescent="0.3">
      <c r="B27" s="8" t="s">
        <v>179</v>
      </c>
      <c r="I27" s="106" t="s">
        <v>127</v>
      </c>
      <c r="J27" s="20">
        <v>6</v>
      </c>
      <c r="K27" s="21">
        <f t="shared" si="3"/>
        <v>8.4626234132581107E-3</v>
      </c>
      <c r="M27" s="15"/>
      <c r="N27" s="15"/>
      <c r="O27" s="14"/>
      <c r="P27" s="15"/>
      <c r="Q27" s="15"/>
    </row>
    <row r="28" spans="2:17" ht="18.75" thickBot="1" x14ac:dyDescent="0.3">
      <c r="B28" s="17" t="s">
        <v>14</v>
      </c>
      <c r="C28" s="17" t="s">
        <v>15</v>
      </c>
      <c r="D28" s="17" t="s">
        <v>20</v>
      </c>
      <c r="E28" s="17" t="s">
        <v>21</v>
      </c>
      <c r="I28" s="106" t="s">
        <v>101</v>
      </c>
      <c r="J28" s="20">
        <v>1</v>
      </c>
      <c r="K28" s="21">
        <f t="shared" si="3"/>
        <v>1.4104372355430183E-3</v>
      </c>
      <c r="M28" s="15"/>
      <c r="N28" s="15"/>
      <c r="O28" s="14"/>
      <c r="P28" s="15"/>
      <c r="Q28" s="15"/>
    </row>
    <row r="29" spans="2:17" ht="18" x14ac:dyDescent="0.25">
      <c r="B29" s="114" t="s">
        <v>66</v>
      </c>
      <c r="C29" s="114">
        <v>55</v>
      </c>
      <c r="D29" s="115">
        <f t="shared" ref="D29:D60" si="4">C29/C$20</f>
        <v>7.7574047954866013E-2</v>
      </c>
      <c r="E29" s="116">
        <v>1</v>
      </c>
      <c r="F29" s="62" t="s">
        <v>97</v>
      </c>
      <c r="I29" s="106" t="s">
        <v>130</v>
      </c>
      <c r="J29" s="20">
        <v>1</v>
      </c>
      <c r="K29" s="21">
        <f t="shared" si="3"/>
        <v>1.4104372355430183E-3</v>
      </c>
      <c r="M29" s="15"/>
      <c r="N29" s="15"/>
      <c r="O29" s="14"/>
      <c r="P29" s="15"/>
      <c r="Q29" s="15"/>
    </row>
    <row r="30" spans="2:17" ht="18" x14ac:dyDescent="0.25">
      <c r="B30" s="117" t="s">
        <v>105</v>
      </c>
      <c r="C30" s="117">
        <v>36</v>
      </c>
      <c r="D30" s="115">
        <f t="shared" si="4"/>
        <v>5.0775740479548657E-2</v>
      </c>
      <c r="E30" s="118">
        <v>2</v>
      </c>
      <c r="F30" s="14"/>
      <c r="I30" s="106" t="s">
        <v>132</v>
      </c>
      <c r="J30" s="20">
        <v>0</v>
      </c>
      <c r="K30" s="21">
        <f t="shared" si="3"/>
        <v>0</v>
      </c>
      <c r="M30" s="15"/>
      <c r="N30" s="15"/>
      <c r="O30" s="14"/>
      <c r="P30" s="15"/>
      <c r="Q30" s="15"/>
    </row>
    <row r="31" spans="2:17" ht="18" x14ac:dyDescent="0.25">
      <c r="B31" s="117" t="s">
        <v>84</v>
      </c>
      <c r="C31" s="117">
        <v>26</v>
      </c>
      <c r="D31" s="115">
        <f t="shared" si="4"/>
        <v>3.6671368124118475E-2</v>
      </c>
      <c r="E31" s="118">
        <v>3</v>
      </c>
      <c r="F31" s="14"/>
      <c r="I31" s="107" t="s">
        <v>135</v>
      </c>
      <c r="J31" s="94">
        <v>0</v>
      </c>
      <c r="K31" s="95">
        <f t="shared" si="3"/>
        <v>0</v>
      </c>
      <c r="M31" s="15"/>
      <c r="N31" s="15"/>
      <c r="O31" s="14"/>
      <c r="P31" s="15"/>
      <c r="Q31" s="15"/>
    </row>
    <row r="32" spans="2:17" ht="15.6" customHeight="1" thickBot="1" x14ac:dyDescent="0.3">
      <c r="B32" s="117" t="s">
        <v>45</v>
      </c>
      <c r="C32" s="117">
        <v>25</v>
      </c>
      <c r="D32" s="115">
        <f t="shared" si="4"/>
        <v>3.5260930888575459E-2</v>
      </c>
      <c r="E32" s="117">
        <v>4</v>
      </c>
      <c r="F32" s="14"/>
      <c r="I32" s="47" t="s">
        <v>24</v>
      </c>
      <c r="J32" s="48">
        <f>SUM(J19:J31)</f>
        <v>505</v>
      </c>
      <c r="K32" s="50"/>
      <c r="M32" s="15"/>
      <c r="N32" s="15"/>
      <c r="O32" s="14"/>
      <c r="P32" s="15"/>
      <c r="Q32" s="15"/>
    </row>
    <row r="33" spans="2:17" ht="18" x14ac:dyDescent="0.25">
      <c r="B33" s="117" t="s">
        <v>80</v>
      </c>
      <c r="C33" s="117">
        <v>22</v>
      </c>
      <c r="D33" s="115">
        <f t="shared" si="4"/>
        <v>3.1029619181946404E-2</v>
      </c>
      <c r="E33" s="117">
        <v>5</v>
      </c>
      <c r="F33" s="14"/>
      <c r="G33" s="60"/>
      <c r="M33" s="15"/>
      <c r="N33" s="15"/>
      <c r="O33" s="14"/>
      <c r="P33" s="15"/>
      <c r="Q33" s="15"/>
    </row>
    <row r="34" spans="2:17" ht="18" x14ac:dyDescent="0.25">
      <c r="B34" s="117" t="s">
        <v>54</v>
      </c>
      <c r="C34" s="117">
        <v>22</v>
      </c>
      <c r="D34" s="115">
        <f t="shared" si="4"/>
        <v>3.1029619181946404E-2</v>
      </c>
      <c r="E34" s="118">
        <v>6</v>
      </c>
      <c r="F34" s="14"/>
      <c r="G34" s="60"/>
      <c r="I34" s="58" t="s">
        <v>34</v>
      </c>
      <c r="J34" s="58" t="s">
        <v>25</v>
      </c>
      <c r="K34" s="58" t="s">
        <v>26</v>
      </c>
      <c r="M34" s="15"/>
      <c r="N34" s="15"/>
      <c r="O34" s="14"/>
      <c r="P34" s="15"/>
      <c r="Q34" s="15"/>
    </row>
    <row r="35" spans="2:17" ht="15.75" customHeight="1" x14ac:dyDescent="0.25">
      <c r="B35" s="117" t="s">
        <v>91</v>
      </c>
      <c r="C35" s="117">
        <v>22</v>
      </c>
      <c r="D35" s="115">
        <f t="shared" si="4"/>
        <v>3.1029619181946404E-2</v>
      </c>
      <c r="E35" s="118">
        <v>7</v>
      </c>
      <c r="F35" s="14"/>
      <c r="G35" s="60"/>
      <c r="I35" s="49" t="s">
        <v>38</v>
      </c>
      <c r="J35" s="49">
        <v>375</v>
      </c>
      <c r="K35" s="57">
        <f t="shared" ref="K35:K61" si="5">J35/C$20</f>
        <v>0.52891396332863183</v>
      </c>
      <c r="M35" s="97" t="s">
        <v>137</v>
      </c>
      <c r="N35" s="98"/>
      <c r="O35" s="14"/>
      <c r="P35" s="15"/>
      <c r="Q35" s="15"/>
    </row>
    <row r="36" spans="2:17" ht="18" x14ac:dyDescent="0.25">
      <c r="B36" s="117" t="s">
        <v>90</v>
      </c>
      <c r="C36" s="117">
        <v>19</v>
      </c>
      <c r="D36" s="115">
        <f t="shared" si="4"/>
        <v>2.6798307475317348E-2</v>
      </c>
      <c r="E36" s="117">
        <v>8</v>
      </c>
      <c r="F36" s="14"/>
      <c r="G36" s="60"/>
      <c r="I36" s="49" t="s">
        <v>39</v>
      </c>
      <c r="J36" s="49">
        <v>97</v>
      </c>
      <c r="K36" s="57">
        <f t="shared" si="5"/>
        <v>0.13681241184767279</v>
      </c>
      <c r="M36" s="99" t="s">
        <v>138</v>
      </c>
      <c r="N36" s="64"/>
      <c r="O36" s="14"/>
      <c r="P36" s="15"/>
      <c r="Q36" s="15"/>
    </row>
    <row r="37" spans="2:17" ht="18" x14ac:dyDescent="0.25">
      <c r="B37" s="117" t="s">
        <v>53</v>
      </c>
      <c r="C37" s="117">
        <v>19</v>
      </c>
      <c r="D37" s="115">
        <f t="shared" si="4"/>
        <v>2.6798307475317348E-2</v>
      </c>
      <c r="E37" s="117">
        <v>9</v>
      </c>
      <c r="F37" s="14"/>
      <c r="G37" s="61"/>
      <c r="I37" s="49" t="s">
        <v>70</v>
      </c>
      <c r="J37" s="49">
        <v>31</v>
      </c>
      <c r="K37" s="57">
        <f t="shared" si="5"/>
        <v>4.372355430183357E-2</v>
      </c>
      <c r="M37" s="99" t="s">
        <v>139</v>
      </c>
      <c r="N37" s="16"/>
      <c r="O37" s="14"/>
      <c r="P37" s="15"/>
      <c r="Q37" s="15"/>
    </row>
    <row r="38" spans="2:17" ht="18" x14ac:dyDescent="0.25">
      <c r="B38" s="117" t="s">
        <v>68</v>
      </c>
      <c r="C38" s="117">
        <v>17</v>
      </c>
      <c r="D38" s="115">
        <f t="shared" si="4"/>
        <v>2.3977433004231313E-2</v>
      </c>
      <c r="E38" s="118">
        <v>10</v>
      </c>
      <c r="F38" s="14"/>
      <c r="G38" s="61"/>
      <c r="I38" s="49" t="s">
        <v>58</v>
      </c>
      <c r="J38" s="49">
        <v>27</v>
      </c>
      <c r="K38" s="57">
        <f t="shared" si="5"/>
        <v>3.8081805359661498E-2</v>
      </c>
      <c r="M38" s="99" t="s">
        <v>140</v>
      </c>
      <c r="N38" s="100"/>
      <c r="O38" s="14"/>
      <c r="P38" s="15"/>
      <c r="Q38" s="15"/>
    </row>
    <row r="39" spans="2:17" ht="18" x14ac:dyDescent="0.25">
      <c r="B39" s="117" t="s">
        <v>56</v>
      </c>
      <c r="C39" s="117">
        <v>17</v>
      </c>
      <c r="D39" s="115">
        <f t="shared" si="4"/>
        <v>2.3977433004231313E-2</v>
      </c>
      <c r="E39" s="118">
        <v>11</v>
      </c>
      <c r="F39" s="14"/>
      <c r="G39" s="61"/>
      <c r="I39" s="49" t="s">
        <v>92</v>
      </c>
      <c r="J39" s="49">
        <v>26</v>
      </c>
      <c r="K39" s="57">
        <f t="shared" si="5"/>
        <v>3.6671368124118475E-2</v>
      </c>
      <c r="M39" s="99" t="s">
        <v>141</v>
      </c>
      <c r="N39" s="101"/>
      <c r="O39" s="14"/>
      <c r="P39" s="15"/>
      <c r="Q39" s="15"/>
    </row>
    <row r="40" spans="2:17" ht="18" x14ac:dyDescent="0.25">
      <c r="B40" s="117" t="s">
        <v>87</v>
      </c>
      <c r="C40" s="117">
        <v>17</v>
      </c>
      <c r="D40" s="115">
        <f t="shared" si="4"/>
        <v>2.3977433004231313E-2</v>
      </c>
      <c r="E40" s="118">
        <v>12</v>
      </c>
      <c r="F40" s="14"/>
      <c r="G40" s="61"/>
      <c r="I40" s="49" t="s">
        <v>48</v>
      </c>
      <c r="J40" s="49">
        <v>25</v>
      </c>
      <c r="K40" s="57">
        <f t="shared" si="5"/>
        <v>3.5260930888575459E-2</v>
      </c>
      <c r="M40" s="15"/>
      <c r="N40" s="15"/>
      <c r="O40" s="14"/>
      <c r="P40" s="15"/>
      <c r="Q40" s="15"/>
    </row>
    <row r="41" spans="2:17" ht="18" x14ac:dyDescent="0.25">
      <c r="B41" s="117" t="s">
        <v>55</v>
      </c>
      <c r="C41" s="117">
        <v>15</v>
      </c>
      <c r="D41" s="115">
        <f t="shared" si="4"/>
        <v>2.1156558533145273E-2</v>
      </c>
      <c r="E41" s="118">
        <v>13</v>
      </c>
      <c r="F41" s="14"/>
      <c r="G41" s="61"/>
      <c r="I41" s="64" t="s">
        <v>52</v>
      </c>
      <c r="J41" s="64">
        <v>17</v>
      </c>
      <c r="K41" s="119">
        <f t="shared" si="5"/>
        <v>2.3977433004231313E-2</v>
      </c>
      <c r="M41" s="15"/>
      <c r="N41" s="15"/>
      <c r="O41" s="14"/>
      <c r="P41" s="15"/>
      <c r="Q41" s="15"/>
    </row>
    <row r="42" spans="2:17" ht="18" x14ac:dyDescent="0.25">
      <c r="B42" s="117" t="s">
        <v>106</v>
      </c>
      <c r="C42" s="117">
        <v>14</v>
      </c>
      <c r="D42" s="115">
        <f t="shared" si="4"/>
        <v>1.9746121297602257E-2</v>
      </c>
      <c r="E42" s="118">
        <v>14</v>
      </c>
      <c r="F42" s="14"/>
      <c r="G42" s="61"/>
      <c r="I42" s="16" t="s">
        <v>51</v>
      </c>
      <c r="J42" s="16">
        <v>14</v>
      </c>
      <c r="K42" s="102">
        <f t="shared" si="5"/>
        <v>1.9746121297602257E-2</v>
      </c>
      <c r="M42" s="15"/>
      <c r="N42" s="15"/>
      <c r="O42" s="14"/>
      <c r="P42" s="15"/>
      <c r="Q42" s="15"/>
    </row>
    <row r="43" spans="2:17" ht="18" x14ac:dyDescent="0.25">
      <c r="B43" s="117" t="s">
        <v>78</v>
      </c>
      <c r="C43" s="117">
        <v>14</v>
      </c>
      <c r="D43" s="115">
        <f t="shared" si="4"/>
        <v>1.9746121297602257E-2</v>
      </c>
      <c r="E43" s="118">
        <v>15</v>
      </c>
      <c r="F43" s="14"/>
      <c r="G43" s="61"/>
      <c r="I43" s="16" t="s">
        <v>77</v>
      </c>
      <c r="J43" s="16">
        <v>14</v>
      </c>
      <c r="K43" s="102">
        <f t="shared" si="5"/>
        <v>1.9746121297602257E-2</v>
      </c>
      <c r="M43" s="15"/>
      <c r="N43" s="15"/>
      <c r="O43" s="14"/>
      <c r="P43" s="15"/>
      <c r="Q43" s="15"/>
    </row>
    <row r="44" spans="2:17" ht="18" x14ac:dyDescent="0.25">
      <c r="B44" s="117" t="s">
        <v>67</v>
      </c>
      <c r="C44" s="117">
        <v>14</v>
      </c>
      <c r="D44" s="115">
        <f t="shared" si="4"/>
        <v>1.9746121297602257E-2</v>
      </c>
      <c r="E44" s="118">
        <v>16</v>
      </c>
      <c r="F44" s="14"/>
      <c r="G44" s="61"/>
      <c r="I44" s="16" t="s">
        <v>98</v>
      </c>
      <c r="J44" s="16">
        <v>11</v>
      </c>
      <c r="K44" s="102">
        <f t="shared" si="5"/>
        <v>1.5514809590973202E-2</v>
      </c>
      <c r="M44" s="15"/>
      <c r="N44" s="15"/>
      <c r="O44" s="14"/>
      <c r="P44" s="15"/>
      <c r="Q44" s="15"/>
    </row>
    <row r="45" spans="2:17" ht="18" x14ac:dyDescent="0.25">
      <c r="B45" s="117" t="s">
        <v>152</v>
      </c>
      <c r="C45" s="117">
        <v>12</v>
      </c>
      <c r="D45" s="115">
        <f t="shared" si="4"/>
        <v>1.6925246826516221E-2</v>
      </c>
      <c r="E45" s="118">
        <v>17</v>
      </c>
      <c r="F45" s="14"/>
      <c r="G45" s="61"/>
      <c r="I45" s="100" t="s">
        <v>157</v>
      </c>
      <c r="J45" s="100">
        <v>9</v>
      </c>
      <c r="K45" s="103">
        <f t="shared" si="5"/>
        <v>1.2693935119887164E-2</v>
      </c>
      <c r="M45" s="15"/>
      <c r="N45" s="15"/>
      <c r="O45" s="14"/>
      <c r="P45" s="15"/>
      <c r="Q45" s="15"/>
    </row>
    <row r="46" spans="2:17" ht="18" x14ac:dyDescent="0.25">
      <c r="B46" s="117" t="s">
        <v>109</v>
      </c>
      <c r="C46" s="117">
        <v>11</v>
      </c>
      <c r="D46" s="115">
        <f t="shared" si="4"/>
        <v>1.5514809590973202E-2</v>
      </c>
      <c r="E46" s="118">
        <v>18</v>
      </c>
      <c r="F46" s="14"/>
      <c r="G46" s="61"/>
      <c r="I46" s="100" t="s">
        <v>76</v>
      </c>
      <c r="J46" s="100">
        <v>8</v>
      </c>
      <c r="K46" s="103">
        <f t="shared" si="5"/>
        <v>1.1283497884344146E-2</v>
      </c>
      <c r="M46" s="15"/>
      <c r="N46" s="15"/>
      <c r="O46" s="14"/>
      <c r="P46" s="15"/>
      <c r="Q46" s="15"/>
    </row>
    <row r="47" spans="2:17" ht="18" x14ac:dyDescent="0.25">
      <c r="B47" s="117" t="s">
        <v>60</v>
      </c>
      <c r="C47" s="117">
        <v>11</v>
      </c>
      <c r="D47" s="115">
        <f t="shared" si="4"/>
        <v>1.5514809590973202E-2</v>
      </c>
      <c r="E47" s="118">
        <v>19</v>
      </c>
      <c r="F47" s="14"/>
      <c r="G47" s="15"/>
      <c r="I47" s="100" t="s">
        <v>89</v>
      </c>
      <c r="J47" s="100">
        <v>8</v>
      </c>
      <c r="K47" s="103">
        <f t="shared" si="5"/>
        <v>1.1283497884344146E-2</v>
      </c>
      <c r="M47" s="15"/>
      <c r="N47" s="15"/>
      <c r="O47" s="14"/>
      <c r="P47" s="15"/>
      <c r="Q47" s="15"/>
    </row>
    <row r="48" spans="2:17" ht="18" x14ac:dyDescent="0.25">
      <c r="B48" s="117" t="s">
        <v>118</v>
      </c>
      <c r="C48" s="117">
        <v>11</v>
      </c>
      <c r="D48" s="115">
        <f t="shared" si="4"/>
        <v>1.5514809590973202E-2</v>
      </c>
      <c r="E48" s="118">
        <v>20</v>
      </c>
      <c r="F48" s="14"/>
      <c r="G48" s="15"/>
      <c r="I48" s="100" t="s">
        <v>88</v>
      </c>
      <c r="J48" s="100">
        <v>8</v>
      </c>
      <c r="K48" s="103">
        <f t="shared" si="5"/>
        <v>1.1283497884344146E-2</v>
      </c>
      <c r="M48" s="15"/>
      <c r="N48" s="15"/>
      <c r="O48" s="14"/>
      <c r="P48" s="15"/>
      <c r="Q48" s="15"/>
    </row>
    <row r="49" spans="2:17" ht="18" x14ac:dyDescent="0.25">
      <c r="B49" s="117" t="s">
        <v>49</v>
      </c>
      <c r="C49" s="117">
        <v>10</v>
      </c>
      <c r="D49" s="115">
        <f t="shared" si="4"/>
        <v>1.4104372355430184E-2</v>
      </c>
      <c r="E49" s="118">
        <v>21</v>
      </c>
      <c r="F49" s="14"/>
      <c r="G49" s="15"/>
      <c r="I49" s="101" t="s">
        <v>136</v>
      </c>
      <c r="J49" s="101">
        <v>4</v>
      </c>
      <c r="K49" s="104">
        <f t="shared" si="5"/>
        <v>5.6417489421720732E-3</v>
      </c>
      <c r="M49" s="15"/>
      <c r="N49" s="15"/>
      <c r="O49" s="14"/>
      <c r="P49" s="15"/>
      <c r="Q49" s="15"/>
    </row>
    <row r="50" spans="2:17" ht="18" x14ac:dyDescent="0.25">
      <c r="B50" s="22" t="s">
        <v>121</v>
      </c>
      <c r="C50" s="22">
        <v>9</v>
      </c>
      <c r="D50" s="93">
        <f t="shared" si="4"/>
        <v>1.2693935119887164E-2</v>
      </c>
      <c r="E50" s="84">
        <v>22</v>
      </c>
      <c r="F50" s="14"/>
      <c r="G50" s="15"/>
      <c r="I50" s="101" t="s">
        <v>104</v>
      </c>
      <c r="J50" s="101">
        <v>4</v>
      </c>
      <c r="K50" s="104">
        <f t="shared" si="5"/>
        <v>5.6417489421720732E-3</v>
      </c>
      <c r="M50" s="15"/>
      <c r="N50" s="15"/>
      <c r="O50" s="14"/>
      <c r="P50" s="15"/>
      <c r="Q50" s="15"/>
    </row>
    <row r="51" spans="2:17" ht="18" x14ac:dyDescent="0.25">
      <c r="B51" s="22" t="s">
        <v>47</v>
      </c>
      <c r="C51" s="22">
        <v>9</v>
      </c>
      <c r="D51" s="93">
        <f t="shared" si="4"/>
        <v>1.2693935119887164E-2</v>
      </c>
      <c r="E51" s="84">
        <v>23</v>
      </c>
      <c r="F51" s="14"/>
      <c r="G51" s="15"/>
      <c r="I51" s="101" t="s">
        <v>158</v>
      </c>
      <c r="J51" s="101">
        <v>4</v>
      </c>
      <c r="K51" s="104">
        <f t="shared" si="5"/>
        <v>5.6417489421720732E-3</v>
      </c>
      <c r="M51" s="15"/>
      <c r="N51" s="15"/>
      <c r="O51" s="14"/>
      <c r="P51" s="15"/>
      <c r="Q51" s="15"/>
    </row>
    <row r="52" spans="2:17" ht="18" x14ac:dyDescent="0.25">
      <c r="B52" s="22" t="s">
        <v>59</v>
      </c>
      <c r="C52" s="22">
        <v>9</v>
      </c>
      <c r="D52" s="93">
        <f t="shared" si="4"/>
        <v>1.2693935119887164E-2</v>
      </c>
      <c r="E52" s="84">
        <v>24</v>
      </c>
      <c r="F52" s="14"/>
      <c r="G52" s="15"/>
      <c r="I52" s="101" t="s">
        <v>103</v>
      </c>
      <c r="J52" s="101">
        <v>3</v>
      </c>
      <c r="K52" s="104">
        <f t="shared" si="5"/>
        <v>4.2313117066290554E-3</v>
      </c>
      <c r="M52" s="15"/>
      <c r="N52" s="15"/>
      <c r="O52" s="14"/>
      <c r="P52" s="15"/>
      <c r="Q52" s="15"/>
    </row>
    <row r="53" spans="2:17" ht="18" x14ac:dyDescent="0.25">
      <c r="B53" s="22" t="s">
        <v>102</v>
      </c>
      <c r="C53" s="22">
        <v>9</v>
      </c>
      <c r="D53" s="93">
        <f t="shared" si="4"/>
        <v>1.2693935119887164E-2</v>
      </c>
      <c r="E53" s="84">
        <v>25</v>
      </c>
      <c r="F53" s="14"/>
      <c r="G53" s="15"/>
      <c r="I53" s="101" t="s">
        <v>180</v>
      </c>
      <c r="J53" s="101">
        <v>3</v>
      </c>
      <c r="K53" s="104">
        <f t="shared" si="5"/>
        <v>4.2313117066290554E-3</v>
      </c>
      <c r="M53" s="15"/>
      <c r="N53" s="15"/>
      <c r="O53" s="14"/>
      <c r="P53" s="15"/>
      <c r="Q53" s="15"/>
    </row>
    <row r="54" spans="2:17" ht="18" x14ac:dyDescent="0.25">
      <c r="B54" s="22" t="s">
        <v>96</v>
      </c>
      <c r="C54" s="22">
        <v>9</v>
      </c>
      <c r="D54" s="93">
        <f t="shared" si="4"/>
        <v>1.2693935119887164E-2</v>
      </c>
      <c r="E54" s="22">
        <v>26</v>
      </c>
      <c r="F54" s="14"/>
      <c r="G54" s="15"/>
      <c r="I54" s="101" t="s">
        <v>75</v>
      </c>
      <c r="J54" s="101">
        <v>2</v>
      </c>
      <c r="K54" s="104">
        <f t="shared" si="5"/>
        <v>2.8208744710860366E-3</v>
      </c>
      <c r="M54" s="15"/>
      <c r="N54" s="15"/>
      <c r="O54" s="14"/>
      <c r="P54" s="15"/>
      <c r="Q54" s="15"/>
    </row>
    <row r="55" spans="2:17" ht="18" x14ac:dyDescent="0.25">
      <c r="B55" s="22" t="s">
        <v>65</v>
      </c>
      <c r="C55" s="22">
        <v>8</v>
      </c>
      <c r="D55" s="93">
        <f t="shared" si="4"/>
        <v>1.1283497884344146E-2</v>
      </c>
      <c r="E55" s="22">
        <v>27</v>
      </c>
      <c r="F55" s="14"/>
      <c r="G55" s="15"/>
      <c r="I55" s="101" t="s">
        <v>95</v>
      </c>
      <c r="J55" s="101">
        <v>2</v>
      </c>
      <c r="K55" s="104">
        <f t="shared" si="5"/>
        <v>2.8208744710860366E-3</v>
      </c>
      <c r="M55" s="15"/>
      <c r="N55" s="15"/>
      <c r="O55" s="14"/>
      <c r="P55" s="15"/>
      <c r="Q55" s="15"/>
    </row>
    <row r="56" spans="2:17" ht="18" x14ac:dyDescent="0.25">
      <c r="B56" s="22" t="s">
        <v>143</v>
      </c>
      <c r="C56" s="22">
        <v>8</v>
      </c>
      <c r="D56" s="93">
        <f t="shared" si="4"/>
        <v>1.1283497884344146E-2</v>
      </c>
      <c r="E56" s="22">
        <v>28</v>
      </c>
      <c r="F56" s="14"/>
      <c r="G56" s="15"/>
      <c r="I56" s="101" t="s">
        <v>159</v>
      </c>
      <c r="J56" s="101">
        <v>1</v>
      </c>
      <c r="K56" s="104">
        <f t="shared" si="5"/>
        <v>1.4104372355430183E-3</v>
      </c>
      <c r="M56" s="15"/>
      <c r="N56" s="15"/>
      <c r="O56" s="14"/>
      <c r="P56" s="15"/>
      <c r="Q56" s="15"/>
    </row>
    <row r="57" spans="2:17" ht="18" x14ac:dyDescent="0.25">
      <c r="B57" s="22" t="s">
        <v>82</v>
      </c>
      <c r="C57" s="22">
        <v>8</v>
      </c>
      <c r="D57" s="93">
        <f t="shared" si="4"/>
        <v>1.1283497884344146E-2</v>
      </c>
      <c r="E57" s="22">
        <v>29</v>
      </c>
      <c r="F57" s="14"/>
      <c r="G57" s="15"/>
      <c r="I57" s="101" t="s">
        <v>181</v>
      </c>
      <c r="J57" s="101">
        <v>1</v>
      </c>
      <c r="K57" s="104">
        <f t="shared" si="5"/>
        <v>1.4104372355430183E-3</v>
      </c>
      <c r="M57" s="15"/>
      <c r="N57" s="15"/>
      <c r="O57" s="14"/>
      <c r="P57" s="15"/>
      <c r="Q57" s="15"/>
    </row>
    <row r="58" spans="2:17" ht="18" x14ac:dyDescent="0.25">
      <c r="B58" s="22" t="s">
        <v>73</v>
      </c>
      <c r="C58" s="22">
        <v>8</v>
      </c>
      <c r="D58" s="93">
        <f t="shared" si="4"/>
        <v>1.1283497884344146E-2</v>
      </c>
      <c r="E58" s="22">
        <v>30</v>
      </c>
      <c r="F58" s="14"/>
      <c r="G58" s="15"/>
      <c r="I58" s="101" t="s">
        <v>160</v>
      </c>
      <c r="J58" s="101">
        <v>1</v>
      </c>
      <c r="K58" s="104">
        <f t="shared" si="5"/>
        <v>1.4104372355430183E-3</v>
      </c>
      <c r="M58" s="15"/>
      <c r="N58" s="15"/>
      <c r="O58" s="14"/>
      <c r="P58" s="15"/>
      <c r="Q58" s="15"/>
    </row>
    <row r="59" spans="2:17" ht="18" x14ac:dyDescent="0.25">
      <c r="B59" s="22" t="s">
        <v>79</v>
      </c>
      <c r="C59" s="22">
        <v>8</v>
      </c>
      <c r="D59" s="93">
        <f t="shared" si="4"/>
        <v>1.1283497884344146E-2</v>
      </c>
      <c r="E59" s="22">
        <v>31</v>
      </c>
      <c r="F59" s="14"/>
      <c r="G59" s="15"/>
      <c r="I59" s="101" t="s">
        <v>182</v>
      </c>
      <c r="J59" s="101">
        <v>1</v>
      </c>
      <c r="K59" s="104">
        <f t="shared" si="5"/>
        <v>1.4104372355430183E-3</v>
      </c>
      <c r="M59" s="15"/>
      <c r="N59" s="15"/>
      <c r="O59" s="14"/>
      <c r="P59" s="15"/>
      <c r="Q59" s="15"/>
    </row>
    <row r="60" spans="2:17" ht="18.75" thickBot="1" x14ac:dyDescent="0.3">
      <c r="B60" s="22" t="s">
        <v>164</v>
      </c>
      <c r="C60" s="22">
        <v>8</v>
      </c>
      <c r="D60" s="93">
        <f t="shared" si="4"/>
        <v>1.1283497884344146E-2</v>
      </c>
      <c r="E60" s="22">
        <v>32</v>
      </c>
      <c r="F60" s="14"/>
      <c r="G60" s="15"/>
      <c r="H60" s="96"/>
      <c r="I60" s="120" t="s">
        <v>161</v>
      </c>
      <c r="J60" s="120">
        <v>1</v>
      </c>
      <c r="K60" s="121">
        <f t="shared" si="5"/>
        <v>1.4104372355430183E-3</v>
      </c>
      <c r="M60" s="15"/>
      <c r="N60" s="15"/>
      <c r="O60" s="14"/>
      <c r="P60" s="15"/>
      <c r="Q60" s="15"/>
    </row>
    <row r="61" spans="2:17" ht="18.75" thickBot="1" x14ac:dyDescent="0.3">
      <c r="B61" s="22" t="s">
        <v>71</v>
      </c>
      <c r="C61" s="22">
        <v>8</v>
      </c>
      <c r="D61" s="93">
        <f t="shared" ref="D61:D92" si="6">C61/C$20</f>
        <v>1.1283497884344146E-2</v>
      </c>
      <c r="E61" s="22">
        <v>33</v>
      </c>
      <c r="F61" s="14"/>
      <c r="G61" s="15"/>
      <c r="H61" s="96"/>
      <c r="I61" s="132" t="s">
        <v>35</v>
      </c>
      <c r="J61" s="133">
        <v>12</v>
      </c>
      <c r="K61" s="134">
        <f t="shared" si="5"/>
        <v>1.6925246826516221E-2</v>
      </c>
      <c r="M61" s="15"/>
      <c r="N61" s="15"/>
      <c r="O61" s="14"/>
      <c r="P61" s="15"/>
      <c r="Q61" s="15"/>
    </row>
    <row r="62" spans="2:17" ht="18" x14ac:dyDescent="0.25">
      <c r="B62" s="22" t="s">
        <v>61</v>
      </c>
      <c r="C62" s="22">
        <v>8</v>
      </c>
      <c r="D62" s="93">
        <f t="shared" si="6"/>
        <v>1.1283497884344146E-2</v>
      </c>
      <c r="E62" s="22">
        <v>34</v>
      </c>
      <c r="F62" s="14"/>
      <c r="G62" s="15"/>
      <c r="H62" s="96"/>
      <c r="I62" s="135"/>
      <c r="J62" s="135"/>
      <c r="K62" s="136"/>
      <c r="M62" s="15"/>
      <c r="N62" s="15"/>
      <c r="O62" s="14"/>
      <c r="P62" s="15"/>
      <c r="Q62" s="15"/>
    </row>
    <row r="63" spans="2:17" ht="18" x14ac:dyDescent="0.25">
      <c r="B63" s="22" t="s">
        <v>27</v>
      </c>
      <c r="C63" s="22">
        <v>8</v>
      </c>
      <c r="D63" s="93">
        <f t="shared" si="6"/>
        <v>1.1283497884344146E-2</v>
      </c>
      <c r="E63" s="22">
        <v>35</v>
      </c>
      <c r="F63" s="14"/>
      <c r="G63" s="15"/>
      <c r="H63" s="96"/>
      <c r="M63" s="15"/>
      <c r="N63" s="15"/>
      <c r="O63" s="14"/>
      <c r="P63" s="15"/>
      <c r="Q63" s="15"/>
    </row>
    <row r="64" spans="2:17" ht="18" x14ac:dyDescent="0.25">
      <c r="B64" s="22" t="s">
        <v>145</v>
      </c>
      <c r="C64" s="22">
        <v>7</v>
      </c>
      <c r="D64" s="93">
        <f t="shared" si="6"/>
        <v>9.8730606488011286E-3</v>
      </c>
      <c r="E64" s="22">
        <v>36</v>
      </c>
      <c r="F64" s="14"/>
      <c r="G64" s="15"/>
      <c r="J64" s="13"/>
      <c r="K64" s="14"/>
      <c r="M64" s="15"/>
      <c r="N64" s="15"/>
      <c r="O64" s="14"/>
      <c r="P64" s="15"/>
      <c r="Q64" s="15"/>
    </row>
    <row r="65" spans="2:17" ht="18" x14ac:dyDescent="0.25">
      <c r="B65" s="22" t="s">
        <v>94</v>
      </c>
      <c r="C65" s="22">
        <v>7</v>
      </c>
      <c r="D65" s="93">
        <f t="shared" si="6"/>
        <v>9.8730606488011286E-3</v>
      </c>
      <c r="E65" s="22">
        <v>37</v>
      </c>
      <c r="F65" s="14"/>
      <c r="G65" s="15"/>
      <c r="J65" s="13"/>
      <c r="K65" s="14"/>
      <c r="M65" s="15"/>
      <c r="N65" s="15"/>
      <c r="O65" s="14"/>
      <c r="P65" s="15"/>
      <c r="Q65" s="15"/>
    </row>
    <row r="66" spans="2:17" ht="18" x14ac:dyDescent="0.25">
      <c r="B66" s="63" t="s">
        <v>72</v>
      </c>
      <c r="C66" s="22">
        <v>7</v>
      </c>
      <c r="D66" s="93">
        <f t="shared" si="6"/>
        <v>9.8730606488011286E-3</v>
      </c>
      <c r="E66" s="22">
        <v>38</v>
      </c>
      <c r="F66" s="14"/>
      <c r="G66" s="15"/>
      <c r="J66" s="13"/>
      <c r="K66" s="14"/>
      <c r="M66" s="15"/>
      <c r="N66" s="15"/>
      <c r="O66" s="14"/>
      <c r="P66" s="15"/>
      <c r="Q66" s="15"/>
    </row>
    <row r="67" spans="2:17" ht="18" x14ac:dyDescent="0.25">
      <c r="B67" s="22" t="s">
        <v>69</v>
      </c>
      <c r="C67" s="22">
        <v>7</v>
      </c>
      <c r="D67" s="93">
        <f t="shared" si="6"/>
        <v>9.8730606488011286E-3</v>
      </c>
      <c r="E67" s="22">
        <v>39</v>
      </c>
      <c r="F67" s="14"/>
      <c r="G67" s="15"/>
      <c r="K67" s="14"/>
      <c r="M67" s="15"/>
      <c r="N67" s="15"/>
      <c r="O67" s="14"/>
      <c r="P67" s="15"/>
      <c r="Q67" s="15"/>
    </row>
    <row r="68" spans="2:17" ht="18" x14ac:dyDescent="0.25">
      <c r="B68" s="22" t="s">
        <v>165</v>
      </c>
      <c r="C68" s="22">
        <v>7</v>
      </c>
      <c r="D68" s="93">
        <f t="shared" si="6"/>
        <v>9.8730606488011286E-3</v>
      </c>
      <c r="E68" s="22">
        <v>40</v>
      </c>
      <c r="F68" s="14"/>
      <c r="G68" s="15"/>
      <c r="K68" s="14"/>
      <c r="M68" s="15"/>
      <c r="N68" s="15"/>
      <c r="O68" s="14"/>
      <c r="P68" s="15"/>
      <c r="Q68" s="15"/>
    </row>
    <row r="69" spans="2:17" ht="18" x14ac:dyDescent="0.25">
      <c r="B69" s="22" t="s">
        <v>114</v>
      </c>
      <c r="C69" s="22">
        <v>6</v>
      </c>
      <c r="D69" s="93">
        <f t="shared" si="6"/>
        <v>8.4626234132581107E-3</v>
      </c>
      <c r="E69" s="22">
        <v>41</v>
      </c>
      <c r="F69" s="14"/>
      <c r="G69" s="15"/>
      <c r="M69" s="15"/>
      <c r="N69" s="15"/>
      <c r="O69" s="14"/>
      <c r="P69" s="15"/>
      <c r="Q69" s="15"/>
    </row>
    <row r="70" spans="2:17" ht="18" x14ac:dyDescent="0.25">
      <c r="B70" s="22" t="s">
        <v>107</v>
      </c>
      <c r="C70" s="22">
        <v>6</v>
      </c>
      <c r="D70" s="93">
        <f t="shared" si="6"/>
        <v>8.4626234132581107E-3</v>
      </c>
      <c r="E70" s="22">
        <v>42</v>
      </c>
      <c r="F70" s="14"/>
      <c r="G70" s="15"/>
      <c r="M70" s="15"/>
      <c r="N70" s="15"/>
      <c r="O70" s="14"/>
      <c r="P70" s="15"/>
      <c r="Q70" s="15"/>
    </row>
    <row r="71" spans="2:17" ht="18" x14ac:dyDescent="0.25">
      <c r="B71" s="22" t="s">
        <v>166</v>
      </c>
      <c r="C71" s="22">
        <v>6</v>
      </c>
      <c r="D71" s="93">
        <f t="shared" si="6"/>
        <v>8.4626234132581107E-3</v>
      </c>
      <c r="E71" s="22">
        <v>43</v>
      </c>
      <c r="F71" s="14"/>
      <c r="G71" s="15"/>
      <c r="M71" s="15"/>
      <c r="N71" s="15"/>
      <c r="O71" s="14"/>
      <c r="P71" s="15"/>
      <c r="Q71" s="15"/>
    </row>
    <row r="72" spans="2:17" ht="18" x14ac:dyDescent="0.25">
      <c r="B72" s="22" t="s">
        <v>151</v>
      </c>
      <c r="C72" s="22">
        <v>6</v>
      </c>
      <c r="D72" s="93">
        <f t="shared" si="6"/>
        <v>8.4626234132581107E-3</v>
      </c>
      <c r="E72" s="22">
        <v>44</v>
      </c>
      <c r="F72" s="14"/>
      <c r="G72" s="15"/>
      <c r="M72" s="15"/>
      <c r="N72" s="15"/>
      <c r="O72" s="14"/>
      <c r="P72" s="15"/>
      <c r="Q72" s="15"/>
    </row>
    <row r="73" spans="2:17" ht="18" x14ac:dyDescent="0.25">
      <c r="B73" s="22" t="s">
        <v>99</v>
      </c>
      <c r="C73" s="22">
        <v>5</v>
      </c>
      <c r="D73" s="93">
        <f t="shared" si="6"/>
        <v>7.052186177715092E-3</v>
      </c>
      <c r="E73" s="22">
        <v>45</v>
      </c>
      <c r="F73" s="14"/>
      <c r="G73" s="15"/>
      <c r="M73" s="15"/>
      <c r="N73" s="15"/>
      <c r="O73" s="14"/>
      <c r="P73" s="15"/>
      <c r="Q73" s="15"/>
    </row>
    <row r="74" spans="2:17" ht="18" x14ac:dyDescent="0.25">
      <c r="B74" s="22" t="s">
        <v>86</v>
      </c>
      <c r="C74" s="22">
        <v>5</v>
      </c>
      <c r="D74" s="93">
        <f t="shared" si="6"/>
        <v>7.052186177715092E-3</v>
      </c>
      <c r="E74" s="22">
        <v>46</v>
      </c>
      <c r="F74" s="14"/>
      <c r="G74" s="15"/>
      <c r="K74" s="14"/>
      <c r="M74" s="15"/>
      <c r="N74" s="15"/>
      <c r="O74" s="14"/>
      <c r="P74" s="15"/>
      <c r="Q74" s="15"/>
    </row>
    <row r="75" spans="2:17" ht="18" x14ac:dyDescent="0.25">
      <c r="B75" s="22" t="s">
        <v>62</v>
      </c>
      <c r="C75" s="22">
        <v>5</v>
      </c>
      <c r="D75" s="93">
        <f t="shared" si="6"/>
        <v>7.052186177715092E-3</v>
      </c>
      <c r="E75" s="22">
        <v>47</v>
      </c>
      <c r="F75" s="14"/>
      <c r="G75" s="15"/>
      <c r="K75" s="14"/>
      <c r="M75" s="15"/>
      <c r="N75" s="15"/>
      <c r="O75" s="14"/>
      <c r="P75" s="15"/>
      <c r="Q75" s="15"/>
    </row>
    <row r="76" spans="2:17" ht="18" x14ac:dyDescent="0.25">
      <c r="B76" s="22" t="s">
        <v>120</v>
      </c>
      <c r="C76" s="22">
        <v>5</v>
      </c>
      <c r="D76" s="93">
        <f t="shared" si="6"/>
        <v>7.052186177715092E-3</v>
      </c>
      <c r="E76" s="22">
        <v>48</v>
      </c>
      <c r="F76" s="14"/>
      <c r="G76" s="15"/>
      <c r="M76" s="15"/>
      <c r="N76" s="15"/>
      <c r="O76" s="14"/>
      <c r="P76" s="15"/>
      <c r="Q76" s="15"/>
    </row>
    <row r="77" spans="2:17" ht="18" x14ac:dyDescent="0.25">
      <c r="B77" s="22" t="s">
        <v>64</v>
      </c>
      <c r="C77" s="22">
        <v>5</v>
      </c>
      <c r="D77" s="93">
        <f t="shared" si="6"/>
        <v>7.052186177715092E-3</v>
      </c>
      <c r="E77" s="22">
        <v>49</v>
      </c>
      <c r="F77" s="14"/>
      <c r="G77" s="15"/>
      <c r="M77" s="15"/>
      <c r="N77" s="15"/>
      <c r="O77" s="14"/>
      <c r="P77" s="15"/>
      <c r="Q77" s="15"/>
    </row>
    <row r="78" spans="2:17" ht="18" x14ac:dyDescent="0.25">
      <c r="B78" s="22" t="s">
        <v>93</v>
      </c>
      <c r="C78" s="22">
        <v>5</v>
      </c>
      <c r="D78" s="93">
        <f t="shared" si="6"/>
        <v>7.052186177715092E-3</v>
      </c>
      <c r="E78" s="22">
        <v>50</v>
      </c>
      <c r="F78" s="14"/>
      <c r="G78" s="15"/>
      <c r="M78" s="15"/>
      <c r="N78" s="15"/>
      <c r="O78" s="14"/>
      <c r="P78" s="15"/>
      <c r="Q78" s="15"/>
    </row>
    <row r="79" spans="2:17" ht="18" x14ac:dyDescent="0.25">
      <c r="B79" s="22" t="s">
        <v>146</v>
      </c>
      <c r="C79" s="22">
        <v>5</v>
      </c>
      <c r="D79" s="93">
        <f t="shared" si="6"/>
        <v>7.052186177715092E-3</v>
      </c>
      <c r="E79" s="22">
        <v>51</v>
      </c>
      <c r="F79" s="14"/>
      <c r="G79" s="15"/>
      <c r="M79" s="15"/>
      <c r="N79" s="15"/>
      <c r="O79" s="14"/>
      <c r="P79" s="15"/>
      <c r="Q79" s="15"/>
    </row>
    <row r="80" spans="2:17" ht="18" x14ac:dyDescent="0.25">
      <c r="B80" s="22" t="s">
        <v>110</v>
      </c>
      <c r="C80" s="22">
        <v>4</v>
      </c>
      <c r="D80" s="93">
        <f t="shared" si="6"/>
        <v>5.6417489421720732E-3</v>
      </c>
      <c r="E80" s="22">
        <v>52</v>
      </c>
      <c r="F80" s="14"/>
      <c r="G80" s="15"/>
      <c r="M80" s="15"/>
      <c r="N80" s="15"/>
      <c r="O80" s="14"/>
      <c r="P80" s="15"/>
      <c r="Q80" s="15"/>
    </row>
    <row r="81" spans="2:17" ht="18" x14ac:dyDescent="0.25">
      <c r="B81" s="22" t="s">
        <v>43</v>
      </c>
      <c r="C81" s="22">
        <v>4</v>
      </c>
      <c r="D81" s="93">
        <f t="shared" si="6"/>
        <v>5.6417489421720732E-3</v>
      </c>
      <c r="E81" s="22">
        <v>53</v>
      </c>
      <c r="F81" s="14"/>
      <c r="G81" s="15"/>
      <c r="M81" s="15"/>
      <c r="N81" s="15"/>
      <c r="O81" s="14"/>
      <c r="P81" s="15"/>
      <c r="Q81" s="15"/>
    </row>
    <row r="82" spans="2:17" ht="18" x14ac:dyDescent="0.25">
      <c r="B82" s="22" t="s">
        <v>117</v>
      </c>
      <c r="C82" s="22">
        <v>4</v>
      </c>
      <c r="D82" s="93">
        <f t="shared" si="6"/>
        <v>5.6417489421720732E-3</v>
      </c>
      <c r="E82" s="22">
        <v>54</v>
      </c>
      <c r="F82" s="14"/>
      <c r="G82" s="15"/>
      <c r="M82" s="15"/>
      <c r="N82" s="15"/>
      <c r="O82" s="14"/>
      <c r="P82" s="15"/>
      <c r="Q82" s="15"/>
    </row>
    <row r="83" spans="2:17" ht="18" x14ac:dyDescent="0.25">
      <c r="B83" s="22" t="s">
        <v>153</v>
      </c>
      <c r="C83" s="22">
        <v>4</v>
      </c>
      <c r="D83" s="93">
        <f t="shared" si="6"/>
        <v>5.6417489421720732E-3</v>
      </c>
      <c r="E83" s="22">
        <v>55</v>
      </c>
      <c r="F83" s="14"/>
      <c r="G83" s="15"/>
      <c r="M83" s="15"/>
      <c r="O83" s="14"/>
      <c r="P83" s="15"/>
      <c r="Q83" s="15"/>
    </row>
    <row r="84" spans="2:17" ht="18" x14ac:dyDescent="0.25">
      <c r="B84" s="22" t="s">
        <v>144</v>
      </c>
      <c r="C84" s="22">
        <v>4</v>
      </c>
      <c r="D84" s="93">
        <f t="shared" si="6"/>
        <v>5.6417489421720732E-3</v>
      </c>
      <c r="E84" s="22">
        <v>56</v>
      </c>
      <c r="F84" s="14"/>
      <c r="G84" s="15"/>
      <c r="M84" s="15"/>
      <c r="O84" s="14"/>
      <c r="P84" s="15"/>
      <c r="Q84" s="15"/>
    </row>
    <row r="85" spans="2:17" ht="18" x14ac:dyDescent="0.25">
      <c r="B85" s="22" t="s">
        <v>167</v>
      </c>
      <c r="C85" s="22">
        <v>4</v>
      </c>
      <c r="D85" s="93">
        <f t="shared" si="6"/>
        <v>5.6417489421720732E-3</v>
      </c>
      <c r="E85" s="22">
        <v>57</v>
      </c>
      <c r="F85" s="14"/>
      <c r="G85" s="15"/>
      <c r="M85" s="15"/>
      <c r="O85" s="14"/>
      <c r="P85" s="15"/>
      <c r="Q85" s="15"/>
    </row>
    <row r="86" spans="2:17" ht="18" x14ac:dyDescent="0.25">
      <c r="B86" s="22" t="s">
        <v>168</v>
      </c>
      <c r="C86" s="22">
        <v>3</v>
      </c>
      <c r="D86" s="93">
        <f t="shared" si="6"/>
        <v>4.2313117066290554E-3</v>
      </c>
      <c r="E86" s="22">
        <v>58</v>
      </c>
      <c r="F86" s="14"/>
      <c r="G86" s="15"/>
      <c r="M86" s="15"/>
      <c r="O86" s="14"/>
      <c r="P86" s="15"/>
      <c r="Q86" s="15"/>
    </row>
    <row r="87" spans="2:17" ht="18" x14ac:dyDescent="0.25">
      <c r="B87" s="22" t="s">
        <v>119</v>
      </c>
      <c r="C87" s="22">
        <v>3</v>
      </c>
      <c r="D87" s="93">
        <f t="shared" si="6"/>
        <v>4.2313117066290554E-3</v>
      </c>
      <c r="E87" s="22">
        <v>59</v>
      </c>
      <c r="F87" s="14"/>
      <c r="G87" s="15"/>
      <c r="M87" s="15"/>
      <c r="O87" s="14"/>
      <c r="P87" s="15"/>
      <c r="Q87" s="15"/>
    </row>
    <row r="88" spans="2:17" ht="18" x14ac:dyDescent="0.25">
      <c r="B88" s="22" t="s">
        <v>101</v>
      </c>
      <c r="C88" s="22">
        <v>3</v>
      </c>
      <c r="D88" s="93">
        <f t="shared" si="6"/>
        <v>4.2313117066290554E-3</v>
      </c>
      <c r="E88" s="22">
        <v>60</v>
      </c>
      <c r="F88" s="14"/>
      <c r="G88" s="15"/>
      <c r="M88" s="15"/>
      <c r="O88" s="14"/>
      <c r="P88" s="15"/>
      <c r="Q88" s="15"/>
    </row>
    <row r="89" spans="2:17" ht="18" x14ac:dyDescent="0.25">
      <c r="B89" s="22" t="s">
        <v>147</v>
      </c>
      <c r="C89" s="22">
        <v>3</v>
      </c>
      <c r="D89" s="93">
        <f t="shared" si="6"/>
        <v>4.2313117066290554E-3</v>
      </c>
      <c r="E89" s="22">
        <v>61</v>
      </c>
      <c r="F89" s="14"/>
      <c r="G89" s="15"/>
      <c r="M89" s="15"/>
      <c r="O89" s="14"/>
      <c r="P89" s="15"/>
      <c r="Q89" s="15"/>
    </row>
    <row r="90" spans="2:17" ht="18" x14ac:dyDescent="0.25">
      <c r="B90" s="22" t="s">
        <v>169</v>
      </c>
      <c r="C90" s="22">
        <v>3</v>
      </c>
      <c r="D90" s="93">
        <f t="shared" si="6"/>
        <v>4.2313117066290554E-3</v>
      </c>
      <c r="E90" s="22">
        <v>62</v>
      </c>
      <c r="F90" s="14"/>
      <c r="G90" s="15"/>
      <c r="M90" s="15"/>
      <c r="O90" s="14"/>
      <c r="P90" s="15"/>
      <c r="Q90" s="15"/>
    </row>
    <row r="91" spans="2:17" ht="18" x14ac:dyDescent="0.25">
      <c r="B91" s="22" t="s">
        <v>63</v>
      </c>
      <c r="C91" s="22">
        <v>3</v>
      </c>
      <c r="D91" s="93">
        <f t="shared" si="6"/>
        <v>4.2313117066290554E-3</v>
      </c>
      <c r="E91" s="22">
        <v>63</v>
      </c>
      <c r="F91" s="14"/>
      <c r="G91" s="15"/>
      <c r="M91" s="15"/>
      <c r="O91" s="14"/>
      <c r="P91" s="15"/>
      <c r="Q91" s="15"/>
    </row>
    <row r="92" spans="2:17" ht="18" x14ac:dyDescent="0.25">
      <c r="B92" s="22" t="s">
        <v>40</v>
      </c>
      <c r="C92" s="22">
        <v>3</v>
      </c>
      <c r="D92" s="93">
        <f t="shared" si="6"/>
        <v>4.2313117066290554E-3</v>
      </c>
      <c r="E92" s="22">
        <v>64</v>
      </c>
      <c r="F92" s="14"/>
      <c r="G92" s="15"/>
      <c r="M92" s="15"/>
      <c r="O92" s="14"/>
      <c r="P92" s="15"/>
      <c r="Q92" s="15"/>
    </row>
    <row r="93" spans="2:17" ht="18" x14ac:dyDescent="0.25">
      <c r="B93" s="22" t="s">
        <v>81</v>
      </c>
      <c r="C93" s="22">
        <v>3</v>
      </c>
      <c r="D93" s="93">
        <f t="shared" ref="D93:D114" si="7">C93/C$20</f>
        <v>4.2313117066290554E-3</v>
      </c>
      <c r="E93" s="22">
        <v>65</v>
      </c>
      <c r="F93" s="14"/>
      <c r="G93" s="15"/>
      <c r="M93" s="15"/>
      <c r="O93" s="14"/>
      <c r="P93" s="15"/>
      <c r="Q93" s="15"/>
    </row>
    <row r="94" spans="2:17" ht="18" x14ac:dyDescent="0.25">
      <c r="B94" s="22" t="s">
        <v>74</v>
      </c>
      <c r="C94" s="22">
        <v>2</v>
      </c>
      <c r="D94" s="93">
        <f t="shared" si="7"/>
        <v>2.8208744710860366E-3</v>
      </c>
      <c r="E94" s="22">
        <v>66</v>
      </c>
      <c r="F94" s="14"/>
      <c r="G94" s="15"/>
      <c r="M94" s="15"/>
      <c r="O94" s="14"/>
      <c r="P94" s="15"/>
      <c r="Q94" s="15"/>
    </row>
    <row r="95" spans="2:17" ht="18" x14ac:dyDescent="0.25">
      <c r="B95" s="22" t="s">
        <v>149</v>
      </c>
      <c r="C95" s="22">
        <v>2</v>
      </c>
      <c r="D95" s="93">
        <f t="shared" si="7"/>
        <v>2.8208744710860366E-3</v>
      </c>
      <c r="E95" s="22">
        <v>67</v>
      </c>
      <c r="F95" s="14"/>
      <c r="G95" s="15"/>
      <c r="M95" s="15"/>
      <c r="O95" s="14"/>
      <c r="P95" s="15"/>
      <c r="Q95" s="15"/>
    </row>
    <row r="96" spans="2:17" ht="18" x14ac:dyDescent="0.25">
      <c r="B96" s="22" t="s">
        <v>170</v>
      </c>
      <c r="C96" s="22">
        <v>2</v>
      </c>
      <c r="D96" s="93">
        <f t="shared" si="7"/>
        <v>2.8208744710860366E-3</v>
      </c>
      <c r="E96" s="22">
        <v>68</v>
      </c>
      <c r="F96" s="14"/>
      <c r="G96" s="15"/>
      <c r="M96" s="15"/>
      <c r="O96" s="14"/>
      <c r="P96" s="15"/>
      <c r="Q96" s="15"/>
    </row>
    <row r="97" spans="2:17" ht="18" x14ac:dyDescent="0.25">
      <c r="B97" s="22" t="s">
        <v>85</v>
      </c>
      <c r="C97" s="22">
        <v>2</v>
      </c>
      <c r="D97" s="93">
        <f t="shared" si="7"/>
        <v>2.8208744710860366E-3</v>
      </c>
      <c r="E97" s="22">
        <v>69</v>
      </c>
      <c r="F97" s="14"/>
      <c r="G97" s="15"/>
      <c r="M97" s="15"/>
      <c r="O97" s="14"/>
      <c r="P97" s="15"/>
      <c r="Q97" s="15"/>
    </row>
    <row r="98" spans="2:17" ht="18" x14ac:dyDescent="0.25">
      <c r="B98" s="22" t="s">
        <v>171</v>
      </c>
      <c r="C98" s="22">
        <v>1</v>
      </c>
      <c r="D98" s="93">
        <f t="shared" si="7"/>
        <v>1.4104372355430183E-3</v>
      </c>
      <c r="E98" s="22">
        <v>70</v>
      </c>
      <c r="F98" s="14"/>
      <c r="G98" s="15"/>
      <c r="I98" s="15"/>
      <c r="M98" s="15"/>
      <c r="O98" s="14"/>
      <c r="P98" s="15"/>
      <c r="Q98" s="15"/>
    </row>
    <row r="99" spans="2:17" ht="18" x14ac:dyDescent="0.25">
      <c r="B99" s="22" t="s">
        <v>112</v>
      </c>
      <c r="C99" s="22">
        <v>1</v>
      </c>
      <c r="D99" s="93">
        <f t="shared" si="7"/>
        <v>1.4104372355430183E-3</v>
      </c>
      <c r="E99" s="22">
        <v>71</v>
      </c>
      <c r="F99" s="14"/>
      <c r="G99" s="15"/>
      <c r="I99" s="15"/>
      <c r="O99" s="14"/>
      <c r="P99" s="15"/>
      <c r="Q99" s="15"/>
    </row>
    <row r="100" spans="2:17" ht="18" x14ac:dyDescent="0.25">
      <c r="B100" s="63" t="s">
        <v>172</v>
      </c>
      <c r="C100" s="22">
        <v>1</v>
      </c>
      <c r="D100" s="108">
        <f t="shared" si="7"/>
        <v>1.4104372355430183E-3</v>
      </c>
      <c r="E100" s="22">
        <v>72</v>
      </c>
      <c r="F100" s="14"/>
      <c r="G100" s="15"/>
      <c r="I100" s="15"/>
      <c r="O100" s="14"/>
      <c r="P100" s="15"/>
      <c r="Q100" s="15"/>
    </row>
    <row r="101" spans="2:17" ht="18" x14ac:dyDescent="0.25">
      <c r="B101" s="22" t="s">
        <v>108</v>
      </c>
      <c r="C101" s="22">
        <v>1</v>
      </c>
      <c r="D101" s="108">
        <f t="shared" si="7"/>
        <v>1.4104372355430183E-3</v>
      </c>
      <c r="E101" s="22">
        <v>73</v>
      </c>
      <c r="O101" s="14"/>
      <c r="P101" s="15"/>
    </row>
    <row r="102" spans="2:17" ht="18" x14ac:dyDescent="0.25">
      <c r="B102" s="51" t="s">
        <v>173</v>
      </c>
      <c r="C102" s="51">
        <v>1</v>
      </c>
      <c r="D102" s="108">
        <f t="shared" si="7"/>
        <v>1.4104372355430183E-3</v>
      </c>
      <c r="E102" s="22">
        <v>74</v>
      </c>
      <c r="O102" s="14"/>
      <c r="P102" s="15"/>
    </row>
    <row r="103" spans="2:17" ht="18" x14ac:dyDescent="0.25">
      <c r="B103" s="51" t="s">
        <v>174</v>
      </c>
      <c r="C103" s="51">
        <v>1</v>
      </c>
      <c r="D103" s="108">
        <f t="shared" si="7"/>
        <v>1.4104372355430183E-3</v>
      </c>
      <c r="E103" s="22">
        <v>75</v>
      </c>
      <c r="O103" s="14"/>
      <c r="P103" s="15"/>
    </row>
    <row r="104" spans="2:17" ht="18" x14ac:dyDescent="0.25">
      <c r="B104" s="51" t="s">
        <v>175</v>
      </c>
      <c r="C104" s="51">
        <v>1</v>
      </c>
      <c r="D104" s="108">
        <f t="shared" si="7"/>
        <v>1.4104372355430183E-3</v>
      </c>
      <c r="E104" s="22">
        <v>76</v>
      </c>
      <c r="O104" s="14"/>
      <c r="P104" s="15"/>
    </row>
    <row r="105" spans="2:17" ht="18" x14ac:dyDescent="0.25">
      <c r="B105" s="51" t="s">
        <v>176</v>
      </c>
      <c r="C105" s="51">
        <v>1</v>
      </c>
      <c r="D105" s="108">
        <f t="shared" si="7"/>
        <v>1.4104372355430183E-3</v>
      </c>
      <c r="E105" s="22">
        <v>77</v>
      </c>
      <c r="O105" s="14"/>
      <c r="P105" s="15"/>
    </row>
    <row r="106" spans="2:17" ht="18" x14ac:dyDescent="0.25">
      <c r="B106" s="51" t="s">
        <v>154</v>
      </c>
      <c r="C106" s="51">
        <v>1</v>
      </c>
      <c r="D106" s="108">
        <f t="shared" si="7"/>
        <v>1.4104372355430183E-3</v>
      </c>
      <c r="E106" s="22">
        <v>78</v>
      </c>
      <c r="O106" s="14"/>
      <c r="P106" s="15"/>
    </row>
    <row r="107" spans="2:17" x14ac:dyDescent="0.25">
      <c r="B107" s="51" t="s">
        <v>177</v>
      </c>
      <c r="C107" s="51">
        <v>1</v>
      </c>
      <c r="D107" s="108">
        <f t="shared" si="7"/>
        <v>1.4104372355430183E-3</v>
      </c>
      <c r="E107" s="22">
        <v>79</v>
      </c>
    </row>
    <row r="108" spans="2:17" x14ac:dyDescent="0.25">
      <c r="B108" s="51" t="s">
        <v>155</v>
      </c>
      <c r="C108" s="51">
        <v>1</v>
      </c>
      <c r="D108" s="108">
        <f t="shared" si="7"/>
        <v>1.4104372355430183E-3</v>
      </c>
      <c r="E108" s="22">
        <v>80</v>
      </c>
    </row>
    <row r="109" spans="2:17" x14ac:dyDescent="0.25">
      <c r="B109" s="51" t="s">
        <v>150</v>
      </c>
      <c r="C109" s="51">
        <v>1</v>
      </c>
      <c r="D109" s="108">
        <f t="shared" si="7"/>
        <v>1.4104372355430183E-3</v>
      </c>
      <c r="E109" s="22">
        <v>81</v>
      </c>
    </row>
    <row r="110" spans="2:17" x14ac:dyDescent="0.25">
      <c r="B110" s="51" t="s">
        <v>156</v>
      </c>
      <c r="C110" s="51">
        <v>1</v>
      </c>
      <c r="D110" s="108">
        <f t="shared" si="7"/>
        <v>1.4104372355430183E-3</v>
      </c>
      <c r="E110" s="22">
        <v>82</v>
      </c>
    </row>
    <row r="111" spans="2:17" x14ac:dyDescent="0.25">
      <c r="B111" s="109" t="s">
        <v>115</v>
      </c>
      <c r="C111" s="109">
        <v>1</v>
      </c>
      <c r="D111" s="110">
        <f t="shared" si="7"/>
        <v>1.4104372355430183E-3</v>
      </c>
      <c r="E111" s="22">
        <v>83</v>
      </c>
    </row>
    <row r="112" spans="2:17" x14ac:dyDescent="0.25">
      <c r="B112" s="51" t="s">
        <v>148</v>
      </c>
      <c r="C112" s="51">
        <v>1</v>
      </c>
      <c r="D112" s="110">
        <f t="shared" si="7"/>
        <v>1.4104372355430183E-3</v>
      </c>
      <c r="E112" s="22">
        <v>84</v>
      </c>
    </row>
    <row r="113" spans="2:5" x14ac:dyDescent="0.25">
      <c r="B113" s="51" t="s">
        <v>178</v>
      </c>
      <c r="C113">
        <v>1</v>
      </c>
      <c r="D113" s="110">
        <f t="shared" si="7"/>
        <v>1.4104372355430183E-3</v>
      </c>
      <c r="E113" s="22">
        <v>85</v>
      </c>
    </row>
    <row r="114" spans="2:5" ht="15.75" thickBot="1" x14ac:dyDescent="0.3">
      <c r="B114" s="109" t="s">
        <v>122</v>
      </c>
      <c r="C114" s="109">
        <v>17</v>
      </c>
      <c r="D114" s="110">
        <f t="shared" si="7"/>
        <v>2.3977433004231313E-2</v>
      </c>
    </row>
    <row r="115" spans="2:5" ht="15.75" thickBot="1" x14ac:dyDescent="0.3">
      <c r="B115" s="111" t="s">
        <v>123</v>
      </c>
      <c r="C115" s="112">
        <f>SUM(C29:C114)</f>
        <v>709</v>
      </c>
      <c r="D115" s="113"/>
    </row>
  </sheetData>
  <sortState xmlns:xlrd2="http://schemas.microsoft.com/office/spreadsheetml/2017/richdata2" ref="I19:K31">
    <sortCondition descending="1" ref="J19:J31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  <ignoredErrors>
    <ignoredError sqref="M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20210202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2021-02-03T14:46:19Z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