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0" windowWidth="15525" windowHeight="10665"/>
  </bookViews>
  <sheets>
    <sheet name="20210130" sheetId="1" r:id="rId1"/>
    <sheet name="PARA OCULTAR POSITIVIDAD" sheetId="2" state="hidden" r:id="rId2"/>
  </sheets>
  <definedNames>
    <definedName name="_xlnm._FilterDatabase" localSheetId="0" hidden="1">'20210130'!#REF!</definedName>
    <definedName name="_xlnm.Print_Area" localSheetId="1">'PARA OCULTAR POSITIVIDAD'!$A$16:$E$53</definedName>
  </definedNames>
  <calcPr calcId="124519"/>
  <fileRecoveryPr repairLoad="1"/>
</workbook>
</file>

<file path=xl/calcChain.xml><?xml version="1.0" encoding="utf-8"?>
<calcChain xmlns="http://schemas.openxmlformats.org/spreadsheetml/2006/main">
  <c r="D110" i="1"/>
  <c r="E33" i="2" l="1"/>
  <c r="J31" i="1" l="1"/>
  <c r="B10" i="2"/>
  <c r="B9"/>
  <c r="B8"/>
  <c r="F3" i="1" l="1"/>
  <c r="F4"/>
  <c r="F5"/>
  <c r="F6"/>
  <c r="F7"/>
  <c r="F8"/>
  <c r="F9"/>
  <c r="F10"/>
  <c r="F11"/>
  <c r="B2" i="2" l="1"/>
  <c r="E24" l="1"/>
  <c r="E4" l="1"/>
  <c r="E3"/>
  <c r="C17" l="1"/>
  <c r="D17" s="1"/>
  <c r="C11"/>
  <c r="C10"/>
  <c r="C9"/>
  <c r="C8"/>
  <c r="D24" i="1" l="1"/>
  <c r="D25"/>
  <c r="J15" l="1"/>
  <c r="C12" i="2" l="1"/>
  <c r="C21" i="1"/>
  <c r="D17" l="1"/>
  <c r="D19"/>
  <c r="D20"/>
  <c r="D21"/>
  <c r="D18"/>
  <c r="D16"/>
  <c r="K14"/>
  <c r="K10"/>
  <c r="K6"/>
  <c r="K23"/>
  <c r="K27"/>
  <c r="K19"/>
  <c r="K50"/>
  <c r="K54"/>
  <c r="K58"/>
  <c r="K62"/>
  <c r="K42"/>
  <c r="K46"/>
  <c r="K37"/>
  <c r="K9"/>
  <c r="K24"/>
  <c r="K28"/>
  <c r="K51"/>
  <c r="K55"/>
  <c r="K59"/>
  <c r="K43"/>
  <c r="K38"/>
  <c r="K12"/>
  <c r="K8"/>
  <c r="K21"/>
  <c r="K29"/>
  <c r="K52"/>
  <c r="K60"/>
  <c r="K44"/>
  <c r="K39"/>
  <c r="K11"/>
  <c r="K22"/>
  <c r="K26"/>
  <c r="K49"/>
  <c r="K57"/>
  <c r="K41"/>
  <c r="K40"/>
  <c r="K13"/>
  <c r="K20"/>
  <c r="K47"/>
  <c r="K63"/>
  <c r="K36"/>
  <c r="K25"/>
  <c r="K48"/>
  <c r="K56"/>
  <c r="K35"/>
  <c r="K7"/>
  <c r="K30"/>
  <c r="K53"/>
  <c r="K61"/>
  <c r="K45"/>
  <c r="D109"/>
  <c r="D105"/>
  <c r="D101"/>
  <c r="D97"/>
  <c r="D93"/>
  <c r="D89"/>
  <c r="D85"/>
  <c r="D81"/>
  <c r="D77"/>
  <c r="D73"/>
  <c r="D69"/>
  <c r="D65"/>
  <c r="D61"/>
  <c r="D57"/>
  <c r="D53"/>
  <c r="D49"/>
  <c r="D45"/>
  <c r="D41"/>
  <c r="D37"/>
  <c r="D33"/>
  <c r="D29"/>
  <c r="D106"/>
  <c r="D98"/>
  <c r="D82"/>
  <c r="D74"/>
  <c r="D62"/>
  <c r="D50"/>
  <c r="D42"/>
  <c r="D30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94"/>
  <c r="D86"/>
  <c r="D70"/>
  <c r="D54"/>
  <c r="D38"/>
  <c r="D107"/>
  <c r="D103"/>
  <c r="D99"/>
  <c r="D95"/>
  <c r="D91"/>
  <c r="D87"/>
  <c r="D83"/>
  <c r="D79"/>
  <c r="D75"/>
  <c r="D71"/>
  <c r="D67"/>
  <c r="D63"/>
  <c r="D59"/>
  <c r="D55"/>
  <c r="D51"/>
  <c r="D47"/>
  <c r="D43"/>
  <c r="D39"/>
  <c r="D35"/>
  <c r="D31"/>
  <c r="D102"/>
  <c r="D90"/>
  <c r="D78"/>
  <c r="D66"/>
  <c r="D58"/>
  <c r="D46"/>
  <c r="D34"/>
  <c r="C16" i="2"/>
  <c r="D16" s="1"/>
  <c r="C20"/>
  <c r="D20" s="1"/>
  <c r="C18" l="1"/>
  <c r="D18" s="1"/>
  <c r="C19"/>
  <c r="D19" s="1"/>
  <c r="D5" l="1"/>
  <c r="C5" l="1"/>
  <c r="E5" s="1"/>
  <c r="F12" l="1"/>
  <c r="C13" i="1"/>
  <c r="G3" l="1"/>
  <c r="D13"/>
  <c r="G4" l="1"/>
  <c r="G5" s="1"/>
  <c r="G6" s="1"/>
  <c r="G7" s="1"/>
  <c r="G8" s="1"/>
  <c r="G9" s="1"/>
  <c r="G10" s="1"/>
  <c r="G11" s="1"/>
</calcChain>
</file>

<file path=xl/sharedStrings.xml><?xml version="1.0" encoding="utf-8"?>
<sst xmlns="http://schemas.openxmlformats.org/spreadsheetml/2006/main" count="304" uniqueCount="273">
  <si>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</si>
  <si>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</si>
  <si>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</si>
  <si>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</si>
  <si>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</si>
  <si>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</si>
  <si>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</si>
  <si>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</si>
  <si>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</si>
  <si>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</si>
  <si>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</si>
  <si>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</si>
  <si>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HUESCA</t>
  </si>
  <si>
    <t>TERUEL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</si>
  <si>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</si>
  <si>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</si>
  <si>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</si>
  <si>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</si>
  <si>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</si>
  <si>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</si>
  <si>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Porcentaje</t>
  </si>
  <si>
    <t>ZBS con casos</t>
  </si>
  <si>
    <t>ZARAGOZA I</t>
  </si>
  <si>
    <t>ZARAGOZA III</t>
  </si>
  <si>
    <t>TOTAL</t>
  </si>
  <si>
    <t>nº casos</t>
  </si>
  <si>
    <t>%</t>
  </si>
  <si>
    <t>Valdespartera-Montecanal</t>
  </si>
  <si>
    <t>Zaragoza</t>
  </si>
  <si>
    <t>Huesca</t>
  </si>
  <si>
    <t>Teruel</t>
  </si>
  <si>
    <t>MUNICIPIO</t>
  </si>
  <si>
    <t>CALATAYUD</t>
  </si>
  <si>
    <t>ZARAGOZA II</t>
  </si>
  <si>
    <t>COMARCA</t>
  </si>
  <si>
    <t>Desconocido</t>
  </si>
  <si>
    <t>Número</t>
  </si>
  <si>
    <t>Pruebas +</t>
  </si>
  <si>
    <t>Positividad</t>
  </si>
  <si>
    <t>PCR CARGADAS</t>
  </si>
  <si>
    <t>TEST RÁPIDOS ANTÍGENOS REALIZADOS</t>
  </si>
  <si>
    <t>TODAS LAS PRUEBAS</t>
  </si>
  <si>
    <t>PCR</t>
  </si>
  <si>
    <t>Total</t>
  </si>
  <si>
    <t>Menos de 35 años</t>
  </si>
  <si>
    <t>Menos de 45 años</t>
  </si>
  <si>
    <t>65 o más años</t>
  </si>
  <si>
    <t>75 o más años</t>
  </si>
  <si>
    <t>Ámbito de exposición</t>
  </si>
  <si>
    <t>nº de casos</t>
  </si>
  <si>
    <t>Domicilio</t>
  </si>
  <si>
    <t>Laboral</t>
  </si>
  <si>
    <t>Otros</t>
  </si>
  <si>
    <t>País de origen</t>
  </si>
  <si>
    <t>España</t>
  </si>
  <si>
    <t>Ecuador</t>
  </si>
  <si>
    <t>Mancomunidad Central De Zaragoza</t>
  </si>
  <si>
    <t>Comunidad De Teruel</t>
  </si>
  <si>
    <t>Hoya De Huesca / Plana De Uesca</t>
  </si>
  <si>
    <t>Torre Ramona</t>
  </si>
  <si>
    <t>% España sobre conocidos</t>
  </si>
  <si>
    <t>% domicilio sobre conocidos(incluidos Otros)</t>
  </si>
  <si>
    <t>DETECCIÓN DE ANTÍGENO</t>
  </si>
  <si>
    <t>PRUEBA SEROLÓGICA</t>
  </si>
  <si>
    <t>TEST RÁPIDO DE ANTICUERPOS</t>
  </si>
  <si>
    <t>Dirección General de Asistencia Sanitaria</t>
  </si>
  <si>
    <t xml:space="preserve">Departamento de Sanidad </t>
  </si>
  <si>
    <t>DATO DE SIVIES. SIEMPRE NOTIFICADO A SIVIES</t>
  </si>
  <si>
    <t>Avenida Cataluña</t>
  </si>
  <si>
    <t xml:space="preserve">DE DATA COVID (MAPA ZONAS) SELECCIONANDO EL DIA </t>
  </si>
  <si>
    <t>SECTOR</t>
  </si>
  <si>
    <t>Alcañiz</t>
  </si>
  <si>
    <t>BARBASTRO</t>
  </si>
  <si>
    <t>Almozara</t>
  </si>
  <si>
    <t>Comunidad De Calatayud</t>
  </si>
  <si>
    <t>DATO DE APPSANIDAD (correo pcr ag)</t>
  </si>
  <si>
    <t>Del kettle de TODOS LOS CASOS POR FECHA DE ULTIMO RESULTADO. TIPO PRUEBA. FilleZilla y ejecutar R</t>
  </si>
  <si>
    <t>Arrabal</t>
  </si>
  <si>
    <t>Más de 75 años</t>
  </si>
  <si>
    <t>Cinco Villas</t>
  </si>
  <si>
    <t>Jiloca</t>
  </si>
  <si>
    <t>Maria De Huerva</t>
  </si>
  <si>
    <t>Universitas</t>
  </si>
  <si>
    <t>Sagasta-Ruiseñores</t>
  </si>
  <si>
    <t>Santa Isabel</t>
  </si>
  <si>
    <t>ALCAÑIZ</t>
  </si>
  <si>
    <t>Bajo Aragón</t>
  </si>
  <si>
    <t>Rumania</t>
  </si>
  <si>
    <t>Fernando El Catolico</t>
  </si>
  <si>
    <t>Hernan Cortes</t>
  </si>
  <si>
    <t>San Pablo</t>
  </si>
  <si>
    <t>Colombia</t>
  </si>
  <si>
    <t>Marruecos</t>
  </si>
  <si>
    <t>Las Fuentes Norte</t>
  </si>
  <si>
    <t>San Jose Centro</t>
  </si>
  <si>
    <t>San Jose Norte</t>
  </si>
  <si>
    <t>Calamocha</t>
  </si>
  <si>
    <t>Teruel Centro</t>
  </si>
  <si>
    <t>Utebo</t>
  </si>
  <si>
    <t>Romareda - Seminario</t>
  </si>
  <si>
    <t>Huesca Capital Nº 2 (Santo Grial)</t>
  </si>
  <si>
    <t>Delicias Norte</t>
  </si>
  <si>
    <t>San Jose Sur</t>
  </si>
  <si>
    <t>Ribera Alta Del Ebro</t>
  </si>
  <si>
    <t>Oliver</t>
  </si>
  <si>
    <t>Miralbueno-Garrapinillos</t>
  </si>
  <si>
    <t>Actur Norte</t>
  </si>
  <si>
    <t>Fuentes De Ebro</t>
  </si>
  <si>
    <t>Independencia</t>
  </si>
  <si>
    <t>Andorra</t>
  </si>
  <si>
    <t>Andorra-Sierra De Arcos</t>
  </si>
  <si>
    <t>Bajo Martín</t>
  </si>
  <si>
    <t>Campo De Daroca</t>
  </si>
  <si>
    <t>Valdejalón</t>
  </si>
  <si>
    <t>Calatayud Urbana</t>
  </si>
  <si>
    <t>Madre Vedruna-Miraflores</t>
  </si>
  <si>
    <t>Torrero La Paz</t>
  </si>
  <si>
    <t>Venecia</t>
  </si>
  <si>
    <t>Hijar</t>
  </si>
  <si>
    <t>Villamayor</t>
  </si>
  <si>
    <t xml:space="preserve">   LETALIDAD</t>
  </si>
  <si>
    <t>Huesca Capital Nº 3 (Pirineos)</t>
  </si>
  <si>
    <t>Alagon</t>
  </si>
  <si>
    <t>Valderrobres</t>
  </si>
  <si>
    <t>Epila</t>
  </si>
  <si>
    <t>Zalfonada</t>
  </si>
  <si>
    <t>Zuera</t>
  </si>
  <si>
    <t>La Ribagorza</t>
  </si>
  <si>
    <t>Matarraña / Matarranya</t>
  </si>
  <si>
    <t>Campo De Borja</t>
  </si>
  <si>
    <t>Los Monegros</t>
  </si>
  <si>
    <t>Centro socio-sanitario</t>
  </si>
  <si>
    <t>Casetas</t>
  </si>
  <si>
    <t>Actur Oeste</t>
  </si>
  <si>
    <t>Escolar</t>
  </si>
  <si>
    <t>Daroca</t>
  </si>
  <si>
    <t>Centro sanitario</t>
  </si>
  <si>
    <t>Utrillas</t>
  </si>
  <si>
    <t>Gallur</t>
  </si>
  <si>
    <t>Cuencas Mineras</t>
  </si>
  <si>
    <t>Somontano De Barbastro</t>
  </si>
  <si>
    <t>Sariñena</t>
  </si>
  <si>
    <t>Barbastro</t>
  </si>
  <si>
    <t>Alhama De Aragon</t>
  </si>
  <si>
    <t>La Litera / La Llitera</t>
  </si>
  <si>
    <t>Monzon Urbana</t>
  </si>
  <si>
    <t>10  o más casos</t>
  </si>
  <si>
    <t>Cinca Medio</t>
  </si>
  <si>
    <t>Calaceite</t>
  </si>
  <si>
    <t>Provincia</t>
  </si>
  <si>
    <t>Otras</t>
  </si>
  <si>
    <t>Argelia</t>
  </si>
  <si>
    <t>China</t>
  </si>
  <si>
    <t>Francia</t>
  </si>
  <si>
    <t>Tarazona</t>
  </si>
  <si>
    <t>Fraga</t>
  </si>
  <si>
    <t>La Almunia De Doña Godina</t>
  </si>
  <si>
    <t>Tarazona Y El Moncayo</t>
  </si>
  <si>
    <t>Bajo Cinca / Baix Cinca</t>
  </si>
  <si>
    <t>Gúdar-Javalambre</t>
  </si>
  <si>
    <t>Otras/Desconocido</t>
  </si>
  <si>
    <t>Argentina</t>
  </si>
  <si>
    <t>Alcorisa</t>
  </si>
  <si>
    <t>Teruel Ensanche</t>
  </si>
  <si>
    <t>Menos de 15 años</t>
  </si>
  <si>
    <t>Bombarda</t>
  </si>
  <si>
    <t>Ejea De Los Caballeros</t>
  </si>
  <si>
    <t>Binefar</t>
  </si>
  <si>
    <t>Delicias Sur</t>
  </si>
  <si>
    <t>Tauste</t>
  </si>
  <si>
    <t>Casablanca</t>
  </si>
  <si>
    <t>Cedrillas</t>
  </si>
  <si>
    <t>Aliaga</t>
  </si>
  <si>
    <t>TOTAL GENERAL</t>
  </si>
  <si>
    <t>(Periodo desde 15/02/2020)</t>
  </si>
  <si>
    <t>Portugal</t>
  </si>
  <si>
    <t>Venezuela</t>
  </si>
  <si>
    <t>Zaragoza **</t>
  </si>
  <si>
    <t>Teruel **</t>
  </si>
  <si>
    <t>Alcañiz **</t>
  </si>
  <si>
    <t>Huesca **</t>
  </si>
  <si>
    <t>Calatayud **</t>
  </si>
  <si>
    <t>Utebo **</t>
  </si>
  <si>
    <t>Ejea De Los Caballeros **</t>
  </si>
  <si>
    <t>Barbastro **</t>
  </si>
  <si>
    <t>Monzón **</t>
  </si>
  <si>
    <t>Tarazona **</t>
  </si>
  <si>
    <t>Cuarte De Huerva **</t>
  </si>
  <si>
    <t>Campo De Cariñena</t>
  </si>
  <si>
    <t>Alfajarin</t>
  </si>
  <si>
    <t>Monzon Rural</t>
  </si>
  <si>
    <t xml:space="preserve">% </t>
  </si>
  <si>
    <t>Casos en municipios con más de 10.000 habitantes**</t>
  </si>
  <si>
    <t>Nigeria</t>
  </si>
  <si>
    <t>Bulgaria</t>
  </si>
  <si>
    <t>República Dominicana</t>
  </si>
  <si>
    <t>¡TABLA VINCULADA!</t>
  </si>
  <si>
    <t xml:space="preserve"> ARRASTRAR FÓRMULA SIN INCLUIR DESCONOCIDOS</t>
  </si>
  <si>
    <t>Ribera Baja Del Ebro</t>
  </si>
  <si>
    <t>Alfambra</t>
  </si>
  <si>
    <t>NO OLVIDAR PONER FECHA EN NOMBRE DE HOJA Y CASILLA I3 DE PRIMERA HOJA</t>
  </si>
  <si>
    <r>
      <t xml:space="preserve">(↑) </t>
    </r>
    <r>
      <rPr>
        <b/>
        <sz val="14"/>
        <color rgb="FF00B050"/>
        <rFont val="Calibri"/>
        <family val="2"/>
        <scheme val="minor"/>
      </rPr>
      <t>(↓)</t>
    </r>
    <r>
      <rPr>
        <b/>
        <sz val="14"/>
        <color rgb="FF001F5F"/>
        <rFont val="Calibri"/>
        <family val="2"/>
        <scheme val="minor"/>
      </rPr>
      <t xml:space="preserve"> (=)</t>
    </r>
  </si>
  <si>
    <t>EN COLUMNA DIA PREVIO !!!PEGAR VALORES ANTES DE PEGAR LA TABLA DE EDADES EN LA PRIMERA HOJA!!!</t>
  </si>
  <si>
    <t>DÍA PREVIO</t>
  </si>
  <si>
    <r>
      <rPr>
        <b/>
        <sz val="11"/>
        <color rgb="FFFF0000"/>
        <rFont val="Calibri"/>
        <family val="2"/>
        <scheme val="minor"/>
      </rPr>
      <t>3.TABLA SINTOMATOLOGÍA</t>
    </r>
    <r>
      <rPr>
        <b/>
        <sz val="11"/>
        <color rgb="FF0070C0"/>
        <rFont val="Calibri"/>
        <family val="2"/>
        <scheme val="minor"/>
      </rPr>
      <t>: PEGAR SOLO CIFRAS ABSOLUTAS. COPIAR DE TABLA DE SIVIES EL Nº DE CASOS DESCONOCIDOS EN LEYENDA SUPERIOR EN ROJO</t>
    </r>
  </si>
  <si>
    <t>Ghana</t>
  </si>
  <si>
    <t>Guinea</t>
  </si>
  <si>
    <t>Túnez</t>
  </si>
  <si>
    <r>
      <rPr>
        <b/>
        <sz val="11"/>
        <color rgb="FFFF0000"/>
        <rFont val="Calibri"/>
        <family val="2"/>
        <scheme val="minor"/>
      </rPr>
      <t>4.TABLA ÁMBITO DE EXPOSICIÓN:</t>
    </r>
    <r>
      <rPr>
        <b/>
        <sz val="11"/>
        <color rgb="FF0070C0"/>
        <rFont val="Calibri"/>
        <family val="2"/>
        <scheme val="minor"/>
      </rPr>
      <t xml:space="preserve"> PEGAR TODA LA TABLA</t>
    </r>
  </si>
  <si>
    <r>
      <rPr>
        <b/>
        <sz val="11"/>
        <color rgb="FFFF0000"/>
        <rFont val="Calibri"/>
        <family val="2"/>
        <scheme val="minor"/>
      </rPr>
      <t>5.TABLA PAÍS DE ORIGEN:</t>
    </r>
    <r>
      <rPr>
        <b/>
        <sz val="11"/>
        <color rgb="FF0070C0"/>
        <rFont val="Calibri"/>
        <family val="2"/>
        <scheme val="minor"/>
      </rPr>
      <t xml:space="preserve"> PEGAR TODA LA TABLA. ACONDICIONAR LA FÓRMULA DE CASILLA E33 PARA QUE RECOJA TODOS LOS PAÍSES SIN CATEGORÍA DESCONOCIDO</t>
    </r>
  </si>
  <si>
    <r>
      <rPr>
        <b/>
        <sz val="11"/>
        <color rgb="FFFF0000"/>
        <rFont val="Calibri"/>
        <family val="2"/>
        <scheme val="minor"/>
      </rPr>
      <t>6.TABLA SECTOR</t>
    </r>
    <r>
      <rPr>
        <b/>
        <sz val="11"/>
        <color rgb="FF0070C0"/>
        <rFont val="Calibri"/>
        <family val="2"/>
        <scheme val="minor"/>
      </rPr>
      <t>: PEGAR COLUMNAS NOMBRE Y NÚMERO DE CASOS INCLUIDA FILA DE DESCONOCIDO</t>
    </r>
  </si>
  <si>
    <t>Borja</t>
  </si>
  <si>
    <t>Calanda</t>
  </si>
  <si>
    <t>Sarrion</t>
  </si>
  <si>
    <t>Castejon De Sos</t>
  </si>
  <si>
    <r>
      <rPr>
        <b/>
        <sz val="11"/>
        <color rgb="FFFF0000"/>
        <rFont val="Calibri"/>
        <family val="2"/>
        <scheme val="minor"/>
      </rPr>
      <t>7.TABLA ZONA BÁSICA</t>
    </r>
    <r>
      <rPr>
        <b/>
        <sz val="11"/>
        <color rgb="FF0070C0"/>
        <rFont val="Calibri"/>
        <family val="2"/>
        <scheme val="minor"/>
      </rPr>
      <t xml:space="preserve">: COPIAR COLUMNAS NOMBRE Y Nº CASOS.CUIDADO PORQUE CADA DÍA CAMBIA EL NÚMERO DE ZBS CON CASOS. SE ARRASTRA/ELIMINA COLUMNAS DE PORCENTAJE Y DE NºDE ZBS CON CASOS. </t>
    </r>
  </si>
  <si>
    <t>SE CALCULA Y SE AÑADE EL Nº DE CASOS CON ZB SIN IDENTIFICAR EN LA LEYENDA SUPERIOR EN ROJO. SE PINTA EN AZUL LAS FILAS CON Nº DE CASOS MAYOR O IGUAL QUE 10</t>
  </si>
  <si>
    <r>
      <rPr>
        <b/>
        <sz val="11"/>
        <color rgb="FFFF0000"/>
        <rFont val="Calibri"/>
        <family val="2"/>
        <scheme val="minor"/>
      </rPr>
      <t>9.TABLA COMARCAS</t>
    </r>
    <r>
      <rPr>
        <b/>
        <sz val="11"/>
        <color rgb="FF0070C0"/>
        <rFont val="Calibri"/>
        <family val="2"/>
        <scheme val="minor"/>
      </rPr>
      <t>: COPIAR COLUMNAS NOMBRE Y Nº DE CASOS. CUIDADO PORQUE EL NÚMERO DE COMARCAS CON CASOS VARÍA</t>
    </r>
  </si>
  <si>
    <t>TABLAS DE SIVIES</t>
  </si>
  <si>
    <r>
      <rPr>
        <b/>
        <sz val="11"/>
        <color rgb="FFFF0000"/>
        <rFont val="Calibri"/>
        <family val="2"/>
        <scheme val="minor"/>
      </rPr>
      <t>1. TABLA EDAD</t>
    </r>
    <r>
      <rPr>
        <b/>
        <sz val="11"/>
        <color rgb="FF0070C0"/>
        <rFont val="Calibri"/>
        <family val="2"/>
        <scheme val="minor"/>
      </rPr>
      <t>: ANTES DE PEGAR, PASAR DATOS DE C16 A C20 A E16 A E20 DE SEGUNDA HOJA. PEGAR COLUMNAS HOMBRE-MUJER-TOTAL GENERAL, INCLUIDA FILA DE TOTAL. CALCULAR Y PONER Nº CASOS DESCONOCIDOS EN LEYENDA SUPERIOR EN ROJO</t>
    </r>
  </si>
  <si>
    <r>
      <rPr>
        <b/>
        <sz val="11"/>
        <color rgb="FFFF0000"/>
        <rFont val="Calibri"/>
        <family val="2"/>
        <scheme val="minor"/>
      </rPr>
      <t>MORTALIDAD Y LETALIDAD</t>
    </r>
    <r>
      <rPr>
        <b/>
        <sz val="11"/>
        <color rgb="FF0070C0"/>
        <rFont val="Calibri"/>
        <family val="2"/>
        <scheme val="minor"/>
      </rPr>
      <t>: DE DATA COVID, PESTAÑA MORTALIDAD, ELEGIR PERIODO HASTA DÍA DEL INFORME</t>
    </r>
  </si>
  <si>
    <t>GRUPO DE EDAD</t>
  </si>
  <si>
    <t>Diferencia día previo*</t>
  </si>
  <si>
    <t xml:space="preserve">        MORTALIDAD/10.000 hab.</t>
  </si>
  <si>
    <t>FECHA VINCULADA</t>
  </si>
  <si>
    <t>Distribución por edad y sexo: en 14 casos confirmados no ha sido posible identificar la edad o el sexo</t>
  </si>
  <si>
    <r>
      <rPr>
        <b/>
        <sz val="11"/>
        <color rgb="FFFF0000"/>
        <rFont val="Calibri"/>
        <family val="2"/>
        <scheme val="minor"/>
      </rPr>
      <t>2.TABLA PROVINCIA</t>
    </r>
    <r>
      <rPr>
        <b/>
        <sz val="11"/>
        <color rgb="FF0070C0"/>
        <rFont val="Calibri"/>
        <family val="2"/>
        <scheme val="minor"/>
      </rPr>
      <t>: PEGAR COLUMNAS NOMBRE Y NÚMERO DE CASOS, SIN FILA DE TOTAL</t>
    </r>
  </si>
  <si>
    <t>Sintomatología: en 1 caso es desconocida</t>
  </si>
  <si>
    <t>1.33</t>
  </si>
  <si>
    <t>0.44</t>
  </si>
  <si>
    <t>20.84</t>
  </si>
  <si>
    <t>1.55</t>
  </si>
  <si>
    <t>4.88</t>
  </si>
  <si>
    <t>7.98</t>
  </si>
  <si>
    <t>62.97</t>
  </si>
  <si>
    <t>86.70</t>
  </si>
  <si>
    <t>2.88</t>
  </si>
  <si>
    <t>2.44</t>
  </si>
  <si>
    <t>1.77</t>
  </si>
  <si>
    <t>0.89</t>
  </si>
  <si>
    <t>Ucrania</t>
  </si>
  <si>
    <t>0.22</t>
  </si>
  <si>
    <t>Paises Bajos</t>
  </si>
  <si>
    <t>Senegal</t>
  </si>
  <si>
    <t>Monreal Del Campo</t>
  </si>
  <si>
    <t>Bujaraloz</t>
  </si>
  <si>
    <t>Cantavieja</t>
  </si>
  <si>
    <t>Jaca</t>
  </si>
  <si>
    <t>Albarracin</t>
  </si>
  <si>
    <t>Baguena</t>
  </si>
  <si>
    <t>Berdun</t>
  </si>
  <si>
    <t>Huesca Capital Nº 1 (Perpetuo Socorro)</t>
  </si>
  <si>
    <t>Mas De Las Matas</t>
  </si>
  <si>
    <t>Mora De Rubielos</t>
  </si>
  <si>
    <t>Distribución por ZBS: en 14 casos confirmados no ha sido posible identificar la ZBS</t>
  </si>
  <si>
    <t>Jaca **</t>
  </si>
  <si>
    <r>
      <rPr>
        <b/>
        <sz val="11"/>
        <color rgb="FFFF0000"/>
        <rFont val="Calibri"/>
        <family val="2"/>
        <scheme val="minor"/>
      </rPr>
      <t>8.TABLA MUNICIPIOS DE MÁS DE 10.000 HABITANTES</t>
    </r>
    <r>
      <rPr>
        <b/>
        <sz val="11"/>
        <color rgb="FF0070C0"/>
        <rFont val="Calibri"/>
        <family val="2"/>
        <scheme val="minor"/>
      </rPr>
      <t>: COPIAR LOS MUNICIPIOS QUE TIENEN ASTERISCO, COLUMNAS DE NOMBRE Y Nº DE CASOS, EL TOTAL SE AUTOSUMA. CUIDADO PORQUE PODRÍAN NO APARECER LOS 13 MUNICIPIOS.</t>
    </r>
  </si>
  <si>
    <t>La Jacetania</t>
  </si>
  <si>
    <t>Maestrazgo</t>
  </si>
  <si>
    <t>Sierra De Albarracín</t>
  </si>
  <si>
    <t>ALTAS EPIDEMIOLÓGICAS</t>
  </si>
  <si>
    <t>FALLECIDOS</t>
  </si>
  <si>
    <t>PARA EL INFORME:</t>
  </si>
  <si>
    <t>POR SI ALGÚN SIMBOLILLO NO ESTÁ EL DÍA ANTERIOR:</t>
  </si>
  <si>
    <t xml:space="preserve">TODAS LAS TABLAS SE PEGAN TAL CUAL, ENTERAS, EXCEPTO LA DE SECTORES, QUE NO SE PONE EL TOTAL </t>
  </si>
  <si>
    <t>2.TABLA ALTAS EPIDEMIOLÓGICAS</t>
  </si>
  <si>
    <t>1. TABLA % POSITIVIDAD</t>
  </si>
  <si>
    <t>3. TABLA TIPO DE PRUEBAS</t>
  </si>
  <si>
    <t>4. TABLA PROVINCIA</t>
  </si>
  <si>
    <t>5.TABLA GRUPO EDAD</t>
  </si>
  <si>
    <t>6.TABLA SECTORES: SIN LÍNEA DE TOTAL</t>
  </si>
  <si>
    <t>Zona básica sin identificar</t>
  </si>
  <si>
    <t>Total casos confirmados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</si>
</sst>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3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Trebuchet MS"/>
      <family val="2"/>
    </font>
    <font>
      <sz val="11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FFFFFF"/>
      <name val="Calibri"/>
      <family val="2"/>
      <scheme val="minor"/>
    </font>
    <font>
      <b/>
      <sz val="12"/>
      <color theme="1"/>
      <name val="Trebuchet MS"/>
      <family val="2"/>
    </font>
    <font>
      <sz val="14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1F5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rgb="FF001F5F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rgb="FFFEC2B8"/>
        <bgColor indexed="64"/>
      </patternFill>
    </fill>
    <fill>
      <patternFill patternType="solid">
        <fgColor rgb="FFFF5555"/>
        <bgColor indexed="64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FCBCB"/>
        <bgColor indexed="64"/>
      </patternFill>
    </fill>
    <fill>
      <patternFill patternType="solid">
        <fgColor rgb="FFFF9898"/>
        <bgColor indexed="64"/>
      </patternFill>
    </fill>
    <fill>
      <patternFill patternType="solid">
        <fgColor rgb="FFFFAAAA"/>
        <bgColor indexed="64"/>
      </patternFill>
    </fill>
    <fill>
      <patternFill patternType="solid">
        <fgColor rgb="FFFFC6C6"/>
        <bgColor indexed="64"/>
      </patternFill>
    </fill>
    <fill>
      <patternFill patternType="solid">
        <fgColor rgb="FFFF7272"/>
        <bgColor indexed="64"/>
      </patternFill>
    </fill>
    <fill>
      <patternFill patternType="solid">
        <fgColor rgb="FFFF8E8E"/>
        <bgColor indexed="64"/>
      </patternFill>
    </fill>
    <fill>
      <patternFill patternType="solid">
        <fgColor rgb="FFFFE3E3"/>
        <bgColor indexed="64"/>
      </patternFill>
    </fill>
    <fill>
      <patternFill patternType="solid">
        <fgColor rgb="FFFF393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7DDF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9AB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2" fillId="14" borderId="0" applyNumberFormat="0" applyBorder="0" applyAlignment="0" applyProtection="0"/>
    <xf numFmtId="0" fontId="2" fillId="15" borderId="13" applyNumberFormat="0" applyFont="0" applyAlignment="0" applyProtection="0"/>
  </cellStyleXfs>
  <cellXfs count="196">
    <xf numFmtId="0" fontId="0" fillId="0" borderId="0" xfId="0"/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0" fontId="1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/>
    <xf numFmtId="0" fontId="1" fillId="3" borderId="1" xfId="0" applyFont="1" applyFill="1" applyBorder="1" applyAlignment="1">
      <alignment horizontal="left" vertical="center"/>
    </xf>
    <xf numFmtId="9" fontId="3" fillId="3" borderId="1" xfId="1" applyFont="1" applyFill="1" applyBorder="1"/>
    <xf numFmtId="9" fontId="6" fillId="5" borderId="1" xfId="1" applyNumberFormat="1" applyFont="1" applyFill="1" applyBorder="1"/>
    <xf numFmtId="3" fontId="0" fillId="0" borderId="0" xfId="0" applyNumberFormat="1"/>
    <xf numFmtId="0" fontId="9" fillId="10" borderId="8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3" fillId="11" borderId="4" xfId="0" applyFont="1" applyFill="1" applyBorder="1" applyAlignment="1">
      <alignment horizontal="center"/>
    </xf>
    <xf numFmtId="0" fontId="16" fillId="0" borderId="0" xfId="0" applyFont="1" applyAlignment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right" vertical="center" wrapText="1"/>
    </xf>
    <xf numFmtId="0" fontId="0" fillId="11" borderId="0" xfId="0" applyFill="1"/>
    <xf numFmtId="0" fontId="0" fillId="15" borderId="13" xfId="3" applyFont="1"/>
    <xf numFmtId="0" fontId="12" fillId="14" borderId="0" xfId="2"/>
    <xf numFmtId="0" fontId="8" fillId="11" borderId="4" xfId="0" applyFont="1" applyFill="1" applyBorder="1"/>
    <xf numFmtId="0" fontId="12" fillId="14" borderId="0" xfId="2" applyAlignment="1">
      <alignment horizontal="center" vertical="center" wrapText="1"/>
    </xf>
    <xf numFmtId="14" fontId="0" fillId="0" borderId="0" xfId="0" applyNumberFormat="1"/>
    <xf numFmtId="0" fontId="11" fillId="0" borderId="0" xfId="0" applyFont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0" fontId="0" fillId="0" borderId="0" xfId="0" applyNumberFormat="1" applyFill="1"/>
    <xf numFmtId="2" fontId="0" fillId="11" borderId="0" xfId="0" applyNumberFormat="1" applyFill="1"/>
    <xf numFmtId="0" fontId="0" fillId="0" borderId="0" xfId="0" applyAlignment="1">
      <alignment horizontal="left"/>
    </xf>
    <xf numFmtId="0" fontId="8" fillId="26" borderId="4" xfId="0" applyFont="1" applyFill="1" applyBorder="1" applyAlignment="1"/>
    <xf numFmtId="0" fontId="9" fillId="10" borderId="4" xfId="0" applyFont="1" applyFill="1" applyBorder="1" applyAlignment="1">
      <alignment horizontal="right" wrapText="1"/>
    </xf>
    <xf numFmtId="10" fontId="9" fillId="10" borderId="17" xfId="0" applyNumberFormat="1" applyFont="1" applyFill="1" applyBorder="1" applyAlignment="1">
      <alignment horizontal="right" wrapText="1"/>
    </xf>
    <xf numFmtId="0" fontId="0" fillId="0" borderId="4" xfId="0" applyFont="1" applyFill="1" applyBorder="1" applyAlignment="1">
      <alignment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27" borderId="4" xfId="0" applyFont="1" applyFill="1" applyBorder="1" applyAlignment="1">
      <alignment vertical="center"/>
    </xf>
    <xf numFmtId="0" fontId="6" fillId="13" borderId="4" xfId="0" applyFont="1" applyFill="1" applyBorder="1" applyAlignment="1">
      <alignment vertical="center"/>
    </xf>
    <xf numFmtId="0" fontId="3" fillId="24" borderId="4" xfId="0" applyFont="1" applyFill="1" applyBorder="1" applyAlignment="1">
      <alignment vertical="center"/>
    </xf>
    <xf numFmtId="0" fontId="3" fillId="25" borderId="4" xfId="0" applyFont="1" applyFill="1" applyBorder="1" applyAlignment="1">
      <alignment vertical="center"/>
    </xf>
    <xf numFmtId="0" fontId="3" fillId="22" borderId="4" xfId="0" applyFont="1" applyFill="1" applyBorder="1" applyAlignment="1">
      <alignment vertical="center"/>
    </xf>
    <xf numFmtId="0" fontId="3" fillId="23" borderId="4" xfId="0" applyFont="1" applyFill="1" applyBorder="1" applyAlignment="1">
      <alignment vertical="center"/>
    </xf>
    <xf numFmtId="0" fontId="3" fillId="26" borderId="4" xfId="0" applyFont="1" applyFill="1" applyBorder="1" applyAlignment="1">
      <alignment vertical="center"/>
    </xf>
    <xf numFmtId="0" fontId="3" fillId="28" borderId="4" xfId="0" applyFont="1" applyFill="1" applyBorder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27" borderId="8" xfId="0" applyFont="1" applyFill="1" applyBorder="1" applyAlignment="1">
      <alignment vertical="center"/>
    </xf>
    <xf numFmtId="0" fontId="6" fillId="13" borderId="8" xfId="0" applyFont="1" applyFill="1" applyBorder="1" applyAlignment="1">
      <alignment vertical="center"/>
    </xf>
    <xf numFmtId="0" fontId="3" fillId="28" borderId="8" xfId="0" applyFont="1" applyFill="1" applyBorder="1" applyAlignment="1">
      <alignment vertical="center"/>
    </xf>
    <xf numFmtId="0" fontId="8" fillId="25" borderId="8" xfId="0" applyFont="1" applyFill="1" applyBorder="1" applyAlignment="1">
      <alignment vertical="center"/>
    </xf>
    <xf numFmtId="0" fontId="8" fillId="22" borderId="8" xfId="0" applyFont="1" applyFill="1" applyBorder="1" applyAlignment="1">
      <alignment vertical="center"/>
    </xf>
    <xf numFmtId="0" fontId="8" fillId="23" borderId="8" xfId="0" applyFont="1" applyFill="1" applyBorder="1" applyAlignment="1">
      <alignment vertical="center"/>
    </xf>
    <xf numFmtId="0" fontId="8" fillId="26" borderId="8" xfId="0" applyFont="1" applyFill="1" applyBorder="1" applyAlignment="1">
      <alignment vertical="center"/>
    </xf>
    <xf numFmtId="0" fontId="8" fillId="24" borderId="8" xfId="0" applyFont="1" applyFill="1" applyBorder="1" applyAlignment="1">
      <alignment vertical="center"/>
    </xf>
    <xf numFmtId="10" fontId="6" fillId="5" borderId="17" xfId="0" applyNumberFormat="1" applyFont="1" applyFill="1" applyBorder="1" applyAlignment="1">
      <alignment vertical="center"/>
    </xf>
    <xf numFmtId="10" fontId="6" fillId="27" borderId="17" xfId="0" applyNumberFormat="1" applyFont="1" applyFill="1" applyBorder="1" applyAlignment="1">
      <alignment vertical="center"/>
    </xf>
    <xf numFmtId="10" fontId="6" fillId="13" borderId="17" xfId="0" applyNumberFormat="1" applyFont="1" applyFill="1" applyBorder="1" applyAlignment="1">
      <alignment vertical="center"/>
    </xf>
    <xf numFmtId="10" fontId="8" fillId="24" borderId="17" xfId="0" applyNumberFormat="1" applyFont="1" applyFill="1" applyBorder="1" applyAlignment="1">
      <alignment vertical="center"/>
    </xf>
    <xf numFmtId="10" fontId="8" fillId="25" borderId="17" xfId="0" applyNumberFormat="1" applyFont="1" applyFill="1" applyBorder="1" applyAlignment="1">
      <alignment vertical="center"/>
    </xf>
    <xf numFmtId="10" fontId="8" fillId="22" borderId="17" xfId="0" applyNumberFormat="1" applyFont="1" applyFill="1" applyBorder="1" applyAlignment="1">
      <alignment vertical="center"/>
    </xf>
    <xf numFmtId="10" fontId="8" fillId="23" borderId="17" xfId="0" applyNumberFormat="1" applyFont="1" applyFill="1" applyBorder="1" applyAlignment="1">
      <alignment vertical="center"/>
    </xf>
    <xf numFmtId="10" fontId="8" fillId="26" borderId="17" xfId="0" applyNumberFormat="1" applyFont="1" applyFill="1" applyBorder="1" applyAlignment="1">
      <alignment vertical="center"/>
    </xf>
    <xf numFmtId="10" fontId="3" fillId="28" borderId="17" xfId="0" applyNumberFormat="1" applyFont="1" applyFill="1" applyBorder="1" applyAlignment="1">
      <alignment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left" wrapText="1"/>
    </xf>
    <xf numFmtId="0" fontId="8" fillId="7" borderId="10" xfId="0" applyNumberFormat="1" applyFont="1" applyFill="1" applyBorder="1" applyAlignment="1">
      <alignment wrapText="1"/>
    </xf>
    <xf numFmtId="0" fontId="6" fillId="5" borderId="4" xfId="0" applyFont="1" applyFill="1" applyBorder="1" applyAlignment="1"/>
    <xf numFmtId="0" fontId="20" fillId="0" borderId="0" xfId="0" applyFont="1" applyFill="1"/>
    <xf numFmtId="0" fontId="11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10" fontId="1" fillId="6" borderId="11" xfId="0" applyNumberFormat="1" applyFont="1" applyFill="1" applyBorder="1" applyAlignment="1">
      <alignment horizontal="right" vertical="center" wrapText="1"/>
    </xf>
    <xf numFmtId="0" fontId="0" fillId="0" borderId="4" xfId="0" applyBorder="1"/>
    <xf numFmtId="10" fontId="0" fillId="8" borderId="4" xfId="0" applyNumberFormat="1" applyFont="1" applyFill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4" xfId="0" applyFont="1" applyBorder="1" applyAlignment="1">
      <alignment horizontal="right" vertical="center" wrapText="1"/>
    </xf>
    <xf numFmtId="0" fontId="3" fillId="29" borderId="12" xfId="0" applyFont="1" applyFill="1" applyBorder="1" applyAlignment="1">
      <alignment horizontal="center" vertical="center" wrapText="1"/>
    </xf>
    <xf numFmtId="0" fontId="3" fillId="29" borderId="16" xfId="0" applyFont="1" applyFill="1" applyBorder="1" applyAlignment="1">
      <alignment horizontal="center" vertical="center" wrapText="1"/>
    </xf>
    <xf numFmtId="0" fontId="3" fillId="29" borderId="23" xfId="0" applyFont="1" applyFill="1" applyBorder="1" applyAlignment="1">
      <alignment horizontal="center" vertical="center" wrapText="1"/>
    </xf>
    <xf numFmtId="10" fontId="6" fillId="5" borderId="4" xfId="0" applyNumberFormat="1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10" fontId="8" fillId="30" borderId="4" xfId="0" applyNumberFormat="1" applyFont="1" applyFill="1" applyBorder="1" applyAlignment="1">
      <alignment horizontal="right"/>
    </xf>
    <xf numFmtId="0" fontId="3" fillId="29" borderId="9" xfId="0" applyFont="1" applyFill="1" applyBorder="1" applyAlignment="1">
      <alignment vertical="center" wrapText="1"/>
    </xf>
    <xf numFmtId="0" fontId="15" fillId="17" borderId="4" xfId="0" applyFont="1" applyFill="1" applyBorder="1" applyAlignment="1">
      <alignment horizontal="justify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justify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horizontal="right" vertical="center" wrapText="1"/>
    </xf>
    <xf numFmtId="2" fontId="0" fillId="0" borderId="0" xfId="0" applyNumberFormat="1"/>
    <xf numFmtId="2" fontId="11" fillId="0" borderId="0" xfId="0" applyNumberFormat="1" applyFont="1" applyAlignment="1">
      <alignment horizontal="right" vertical="center" wrapText="1"/>
    </xf>
    <xf numFmtId="10" fontId="0" fillId="32" borderId="4" xfId="0" applyNumberFormat="1" applyFont="1" applyFill="1" applyBorder="1" applyAlignment="1">
      <alignment horizontal="right" vertical="center"/>
    </xf>
    <xf numFmtId="0" fontId="0" fillId="32" borderId="4" xfId="0" applyFont="1" applyFill="1" applyBorder="1" applyAlignment="1">
      <alignment vertical="center"/>
    </xf>
    <xf numFmtId="0" fontId="7" fillId="32" borderId="4" xfId="0" applyFont="1" applyFill="1" applyBorder="1" applyAlignment="1"/>
    <xf numFmtId="0" fontId="7" fillId="0" borderId="4" xfId="0" applyFont="1" applyFill="1" applyBorder="1" applyAlignment="1">
      <alignment vertical="center"/>
    </xf>
    <xf numFmtId="0" fontId="0" fillId="32" borderId="5" xfId="0" applyFont="1" applyFill="1" applyBorder="1" applyAlignment="1">
      <alignment vertical="center"/>
    </xf>
    <xf numFmtId="10" fontId="0" fillId="32" borderId="5" xfId="0" applyNumberFormat="1" applyFont="1" applyFill="1" applyBorder="1" applyAlignment="1">
      <alignment horizontal="right" vertical="center"/>
    </xf>
    <xf numFmtId="0" fontId="7" fillId="32" borderId="5" xfId="0" applyFont="1" applyFill="1" applyBorder="1" applyAlignment="1"/>
    <xf numFmtId="0" fontId="8" fillId="9" borderId="4" xfId="0" applyFont="1" applyFill="1" applyBorder="1"/>
    <xf numFmtId="10" fontId="8" fillId="9" borderId="4" xfId="0" applyNumberFormat="1" applyFont="1" applyFill="1" applyBorder="1" applyAlignment="1">
      <alignment horizontal="right"/>
    </xf>
    <xf numFmtId="10" fontId="8" fillId="11" borderId="4" xfId="0" applyNumberFormat="1" applyFont="1" applyFill="1" applyBorder="1" applyAlignment="1">
      <alignment horizontal="right"/>
    </xf>
    <xf numFmtId="10" fontId="8" fillId="12" borderId="4" xfId="0" applyNumberFormat="1" applyFont="1" applyFill="1" applyBorder="1" applyAlignment="1">
      <alignment horizontal="right"/>
    </xf>
    <xf numFmtId="0" fontId="17" fillId="18" borderId="4" xfId="0" applyFont="1" applyFill="1" applyBorder="1" applyAlignment="1">
      <alignment vertical="center" wrapText="1"/>
    </xf>
    <xf numFmtId="0" fontId="17" fillId="18" borderId="4" xfId="0" applyFont="1" applyFill="1" applyBorder="1" applyAlignment="1">
      <alignment horizontal="center" vertical="center" wrapText="1"/>
    </xf>
    <xf numFmtId="0" fontId="17" fillId="19" borderId="4" xfId="0" applyFont="1" applyFill="1" applyBorder="1" applyAlignment="1">
      <alignment vertical="center" wrapText="1"/>
    </xf>
    <xf numFmtId="0" fontId="17" fillId="19" borderId="4" xfId="0" applyFont="1" applyFill="1" applyBorder="1" applyAlignment="1">
      <alignment horizontal="center" vertical="center" wrapText="1"/>
    </xf>
    <xf numFmtId="0" fontId="18" fillId="18" borderId="4" xfId="0" applyFont="1" applyFill="1" applyBorder="1" applyAlignment="1">
      <alignment vertical="center" wrapText="1"/>
    </xf>
    <xf numFmtId="0" fontId="18" fillId="18" borderId="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0" fontId="6" fillId="5" borderId="22" xfId="0" applyNumberFormat="1" applyFont="1" applyFill="1" applyBorder="1" applyAlignment="1">
      <alignment vertical="center"/>
    </xf>
    <xf numFmtId="10" fontId="8" fillId="26" borderId="4" xfId="0" applyNumberFormat="1" applyFont="1" applyFill="1" applyBorder="1" applyAlignment="1">
      <alignment horizontal="right"/>
    </xf>
    <xf numFmtId="0" fontId="22" fillId="0" borderId="0" xfId="0" applyFont="1"/>
    <xf numFmtId="164" fontId="0" fillId="0" borderId="17" xfId="0" applyNumberFormat="1" applyFont="1" applyBorder="1" applyAlignment="1">
      <alignment horizontal="right" vertical="center" wrapText="1"/>
    </xf>
    <xf numFmtId="164" fontId="3" fillId="29" borderId="11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164" fontId="0" fillId="0" borderId="4" xfId="1" applyNumberFormat="1" applyFont="1" applyBorder="1"/>
    <xf numFmtId="0" fontId="0" fillId="2" borderId="8" xfId="0" applyFill="1" applyBorder="1" applyAlignment="1">
      <alignment horizontal="center" vertical="center" wrapText="1"/>
    </xf>
    <xf numFmtId="9" fontId="0" fillId="0" borderId="17" xfId="1" applyFont="1" applyFill="1" applyBorder="1"/>
    <xf numFmtId="0" fontId="0" fillId="2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164" fontId="0" fillId="0" borderId="10" xfId="1" applyNumberFormat="1" applyFont="1" applyBorder="1"/>
    <xf numFmtId="9" fontId="0" fillId="0" borderId="11" xfId="1" applyFont="1" applyFill="1" applyBorder="1"/>
    <xf numFmtId="0" fontId="6" fillId="5" borderId="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right" vertical="center"/>
    </xf>
    <xf numFmtId="0" fontId="3" fillId="29" borderId="14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right" vertical="center"/>
    </xf>
    <xf numFmtId="9" fontId="3" fillId="29" borderId="24" xfId="1" applyFont="1" applyFill="1" applyBorder="1" applyAlignment="1">
      <alignment horizontal="right" vertical="center"/>
    </xf>
    <xf numFmtId="9" fontId="3" fillId="29" borderId="25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center" vertical="center"/>
    </xf>
    <xf numFmtId="0" fontId="8" fillId="12" borderId="4" xfId="0" applyFont="1" applyFill="1" applyBorder="1" applyAlignment="1"/>
    <xf numFmtId="0" fontId="8" fillId="11" borderId="4" xfId="0" applyFont="1" applyFill="1" applyBorder="1" applyAlignment="1"/>
    <xf numFmtId="14" fontId="3" fillId="33" borderId="4" xfId="0" applyNumberFormat="1" applyFont="1" applyFill="1" applyBorder="1" applyAlignment="1">
      <alignment horizontal="center"/>
    </xf>
    <xf numFmtId="9" fontId="0" fillId="0" borderId="0" xfId="1" applyFont="1" applyFill="1"/>
    <xf numFmtId="0" fontId="23" fillId="0" borderId="0" xfId="0" applyFont="1"/>
    <xf numFmtId="0" fontId="13" fillId="16" borderId="4" xfId="0" applyFont="1" applyFill="1" applyBorder="1" applyAlignment="1">
      <alignment horizontal="center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center"/>
    </xf>
    <xf numFmtId="164" fontId="14" fillId="5" borderId="4" xfId="1" applyNumberFormat="1" applyFont="1" applyFill="1" applyBorder="1" applyAlignment="1">
      <alignment horizontal="center"/>
    </xf>
    <xf numFmtId="0" fontId="13" fillId="11" borderId="4" xfId="0" applyFont="1" applyFill="1" applyBorder="1"/>
    <xf numFmtId="10" fontId="13" fillId="11" borderId="4" xfId="0" applyNumberFormat="1" applyFont="1" applyFill="1" applyBorder="1" applyAlignment="1">
      <alignment horizontal="center"/>
    </xf>
    <xf numFmtId="0" fontId="13" fillId="12" borderId="4" xfId="0" applyFont="1" applyFill="1" applyBorder="1"/>
    <xf numFmtId="0" fontId="13" fillId="12" borderId="4" xfId="0" applyFont="1" applyFill="1" applyBorder="1" applyAlignment="1">
      <alignment horizontal="center"/>
    </xf>
    <xf numFmtId="10" fontId="13" fillId="12" borderId="4" xfId="0" applyNumberFormat="1" applyFont="1" applyFill="1" applyBorder="1" applyAlignment="1">
      <alignment horizontal="center"/>
    </xf>
    <xf numFmtId="164" fontId="0" fillId="0" borderId="0" xfId="0" applyNumberFormat="1" applyFill="1"/>
    <xf numFmtId="10" fontId="0" fillId="0" borderId="4" xfId="0" applyNumberFormat="1" applyFont="1" applyFill="1" applyBorder="1" applyAlignment="1">
      <alignment horizontal="right" vertical="center"/>
    </xf>
    <xf numFmtId="0" fontId="24" fillId="0" borderId="0" xfId="0" applyFont="1"/>
    <xf numFmtId="164" fontId="24" fillId="0" borderId="0" xfId="0" applyNumberFormat="1" applyFont="1" applyFill="1"/>
    <xf numFmtId="164" fontId="4" fillId="0" borderId="0" xfId="0" applyNumberFormat="1" applyFont="1" applyFill="1"/>
    <xf numFmtId="164" fontId="0" fillId="0" borderId="0" xfId="0" applyNumberFormat="1"/>
    <xf numFmtId="164" fontId="0" fillId="0" borderId="4" xfId="1" applyNumberFormat="1" applyFont="1" applyFill="1" applyBorder="1"/>
    <xf numFmtId="0" fontId="23" fillId="0" borderId="4" xfId="0" applyFont="1" applyBorder="1"/>
    <xf numFmtId="0" fontId="13" fillId="34" borderId="4" xfId="0" applyFont="1" applyFill="1" applyBorder="1" applyAlignment="1">
      <alignment horizontal="center"/>
    </xf>
    <xf numFmtId="14" fontId="13" fillId="34" borderId="4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7" fillId="0" borderId="4" xfId="0" applyFont="1" applyFill="1" applyBorder="1" applyAlignment="1"/>
    <xf numFmtId="0" fontId="1" fillId="4" borderId="4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/>
    <xf numFmtId="0" fontId="3" fillId="19" borderId="4" xfId="0" applyFont="1" applyFill="1" applyBorder="1"/>
    <xf numFmtId="164" fontId="3" fillId="19" borderId="4" xfId="1" applyNumberFormat="1" applyFont="1" applyFill="1" applyBorder="1"/>
    <xf numFmtId="0" fontId="3" fillId="35" borderId="4" xfId="0" applyFont="1" applyFill="1" applyBorder="1"/>
    <xf numFmtId="164" fontId="3" fillId="35" borderId="4" xfId="1" applyNumberFormat="1" applyFont="1" applyFill="1" applyBorder="1"/>
    <xf numFmtId="0" fontId="8" fillId="30" borderId="4" xfId="0" applyFont="1" applyFill="1" applyBorder="1" applyAlignment="1"/>
    <xf numFmtId="0" fontId="19" fillId="20" borderId="4" xfId="0" applyFont="1" applyFill="1" applyBorder="1" applyAlignment="1">
      <alignment vertical="center" wrapText="1"/>
    </xf>
    <xf numFmtId="0" fontId="18" fillId="20" borderId="4" xfId="0" applyFont="1" applyFill="1" applyBorder="1" applyAlignment="1">
      <alignment horizontal="right" vertical="center" wrapText="1"/>
    </xf>
    <xf numFmtId="0" fontId="19" fillId="21" borderId="4" xfId="0" applyFont="1" applyFill="1" applyBorder="1" applyAlignment="1">
      <alignment vertical="center" wrapText="1"/>
    </xf>
    <xf numFmtId="0" fontId="18" fillId="21" borderId="4" xfId="0" applyFont="1" applyFill="1" applyBorder="1" applyAlignment="1">
      <alignment horizontal="right" vertical="center" wrapText="1"/>
    </xf>
    <xf numFmtId="0" fontId="27" fillId="0" borderId="0" xfId="0" applyFont="1"/>
    <xf numFmtId="0" fontId="21" fillId="31" borderId="29" xfId="0" applyFont="1" applyFill="1" applyBorder="1" applyAlignment="1">
      <alignment horizontal="center" vertical="center"/>
    </xf>
    <xf numFmtId="0" fontId="21" fillId="31" borderId="26" xfId="0" applyFont="1" applyFill="1" applyBorder="1" applyAlignment="1">
      <alignment horizontal="center" vertical="center"/>
    </xf>
    <xf numFmtId="0" fontId="21" fillId="31" borderId="27" xfId="0" applyFont="1" applyFill="1" applyBorder="1" applyAlignment="1">
      <alignment horizontal="center"/>
    </xf>
    <xf numFmtId="0" fontId="21" fillId="31" borderId="28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10" fontId="1" fillId="0" borderId="2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2" fillId="14" borderId="0" xfId="2" applyBorder="1" applyAlignment="1">
      <alignment horizontal="center" vertical="center" wrapText="1"/>
    </xf>
    <xf numFmtId="0" fontId="12" fillId="14" borderId="6" xfId="2" applyBorder="1" applyAlignment="1">
      <alignment horizontal="center" vertical="center" wrapText="1"/>
    </xf>
    <xf numFmtId="10" fontId="28" fillId="36" borderId="4" xfId="0" applyNumberFormat="1" applyFont="1" applyFill="1" applyBorder="1" applyAlignment="1">
      <alignment horizontal="right" vertical="center"/>
    </xf>
    <xf numFmtId="0" fontId="28" fillId="36" borderId="4" xfId="0" applyFont="1" applyFill="1" applyBorder="1" applyAlignment="1">
      <alignment vertical="center"/>
    </xf>
    <xf numFmtId="0" fontId="29" fillId="36" borderId="4" xfId="0" applyFont="1" applyFill="1" applyBorder="1"/>
  </cellXfs>
  <cellStyles count="4">
    <cellStyle name="Incorrecto" xfId="2" builtinId="27"/>
    <cellStyle name="Normal" xfId="0" builtinId="0"/>
    <cellStyle name="Notas" xfId="3" builtinId="10"/>
    <cellStyle name="Porcentual" xfId="1" builtinId="5"/>
  </cellStyles>
  <dxfs count="4">
    <dxf>
      <font>
        <strike val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DDF1"/>
      <color rgb="FFFFE9AB"/>
      <color rgb="FFFFD865"/>
      <color rgb="FFD9D9D9"/>
      <color rgb="FF001F5F"/>
      <color rgb="FFFFE3E3"/>
      <color rgb="FFBDD7EE"/>
      <color rgb="FFFEC2B8"/>
      <color rgb="FFFF9797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11"/>
  <sheetViews>
    <sheetView tabSelected="1" topLeftCell="A100" zoomScale="70" zoomScaleNormal="70" workbookViewId="0">
      <selection activeCell="D116" sqref="D116"/>
    </sheetView>
  </sheetViews>
  <sheetFormatPr baseColWidth="10" defaultColWidth="9.140625" defaultRowHeight="15"/>
  <cols>
    <col min="1" max="1" width="2" customWidth="1"/>
    <col min="2" max="2" width="26.28515625" customWidth="1"/>
    <col min="3" max="5" width="15.7109375" customWidth="1"/>
    <col min="6" max="7" width="17.140625" customWidth="1"/>
    <col min="8" max="8" width="7.140625" customWidth="1"/>
    <col min="9" max="9" width="28" customWidth="1"/>
    <col min="10" max="11" width="14.140625" customWidth="1"/>
    <col min="12" max="12" width="32.5703125" style="32" customWidth="1"/>
    <col min="13" max="13" width="12.7109375" customWidth="1"/>
    <col min="14" max="14" width="10.140625" customWidth="1"/>
    <col min="15" max="15" width="9.140625" style="29"/>
    <col min="18" max="18" width="14.7109375" customWidth="1"/>
  </cols>
  <sheetData>
    <row r="1" spans="2:13" ht="15" customHeight="1" thickBot="1">
      <c r="B1" s="7" t="s">
        <v>225</v>
      </c>
      <c r="I1" s="183" t="s">
        <v>65</v>
      </c>
      <c r="J1" s="184"/>
      <c r="L1"/>
      <c r="M1" s="29"/>
    </row>
    <row r="2" spans="2:13" ht="15" customHeight="1">
      <c r="B2" s="132" t="s">
        <v>0</v>
      </c>
      <c r="C2" s="133" t="s">
        <v>1</v>
      </c>
      <c r="D2" s="133" t="s">
        <v>2</v>
      </c>
      <c r="E2" s="133" t="s">
        <v>3</v>
      </c>
      <c r="F2" s="133" t="s">
        <v>18</v>
      </c>
      <c r="G2" s="142" t="s">
        <v>19</v>
      </c>
      <c r="I2" s="181" t="s">
        <v>66</v>
      </c>
      <c r="J2" s="182"/>
      <c r="L2"/>
      <c r="M2" s="29"/>
    </row>
    <row r="3" spans="2:13" ht="15" customHeight="1">
      <c r="B3" s="124" t="s">
        <v>4</v>
      </c>
      <c r="C3" s="121">
        <v>0</v>
      </c>
      <c r="D3" s="121">
        <v>1</v>
      </c>
      <c r="E3" s="122">
        <v>1</v>
      </c>
      <c r="F3" s="123">
        <f>E3/$E$12</f>
        <v>2.2883295194508009E-3</v>
      </c>
      <c r="G3" s="125">
        <f>F3</f>
        <v>2.2883295194508009E-3</v>
      </c>
      <c r="I3" s="145">
        <v>44226</v>
      </c>
      <c r="J3" s="32"/>
      <c r="M3" s="162"/>
    </row>
    <row r="4" spans="2:13" ht="15" customHeight="1" thickBot="1">
      <c r="B4" s="124" t="s">
        <v>5</v>
      </c>
      <c r="C4" s="121">
        <v>42</v>
      </c>
      <c r="D4" s="121">
        <v>38</v>
      </c>
      <c r="E4" s="122">
        <v>80</v>
      </c>
      <c r="F4" s="123">
        <f t="shared" ref="F4:F11" si="0">E4/$E$12</f>
        <v>0.18306636155606407</v>
      </c>
      <c r="G4" s="125">
        <f>G3+F4</f>
        <v>0.18535469107551486</v>
      </c>
      <c r="L4" s="8"/>
      <c r="M4" s="162"/>
    </row>
    <row r="5" spans="2:13" ht="15" customHeight="1">
      <c r="B5" s="124" t="s">
        <v>6</v>
      </c>
      <c r="C5" s="121">
        <v>24</v>
      </c>
      <c r="D5" s="121">
        <v>19</v>
      </c>
      <c r="E5" s="122">
        <v>43</v>
      </c>
      <c r="F5" s="123">
        <f t="shared" si="0"/>
        <v>9.8398169336384442E-2</v>
      </c>
      <c r="G5" s="125">
        <f>G4+F5</f>
        <v>0.28375286041189929</v>
      </c>
      <c r="H5" s="15"/>
      <c r="I5" s="37" t="s">
        <v>70</v>
      </c>
      <c r="J5" s="38" t="s">
        <v>25</v>
      </c>
      <c r="K5" s="39" t="s">
        <v>26</v>
      </c>
      <c r="M5" s="162"/>
    </row>
    <row r="6" spans="2:13" ht="15" customHeight="1">
      <c r="B6" s="124" t="s">
        <v>7</v>
      </c>
      <c r="C6" s="121">
        <v>23</v>
      </c>
      <c r="D6" s="121">
        <v>23</v>
      </c>
      <c r="E6" s="122">
        <v>46</v>
      </c>
      <c r="F6" s="123">
        <f t="shared" si="0"/>
        <v>0.10526315789473684</v>
      </c>
      <c r="G6" s="125">
        <f t="shared" ref="G6:G11" si="1">G5+F6</f>
        <v>0.38901601830663612</v>
      </c>
      <c r="H6" s="15"/>
      <c r="I6" s="49" t="s">
        <v>33</v>
      </c>
      <c r="J6" s="40">
        <v>108</v>
      </c>
      <c r="K6" s="58">
        <f t="shared" ref="K6:K14" si="2">J6/C$21</f>
        <v>0.23946784922394679</v>
      </c>
      <c r="M6" s="162"/>
    </row>
    <row r="7" spans="2:13" ht="15" customHeight="1">
      <c r="B7" s="124" t="s">
        <v>8</v>
      </c>
      <c r="C7" s="121">
        <v>26</v>
      </c>
      <c r="D7" s="121">
        <v>33</v>
      </c>
      <c r="E7" s="122">
        <v>59</v>
      </c>
      <c r="F7" s="123">
        <f t="shared" si="0"/>
        <v>0.13501144164759726</v>
      </c>
      <c r="G7" s="125">
        <f t="shared" si="1"/>
        <v>0.52402745995423339</v>
      </c>
      <c r="H7" s="15"/>
      <c r="I7" s="50" t="s">
        <v>23</v>
      </c>
      <c r="J7" s="41">
        <v>99</v>
      </c>
      <c r="K7" s="59">
        <f t="shared" si="2"/>
        <v>0.21951219512195122</v>
      </c>
      <c r="M7" s="162"/>
    </row>
    <row r="8" spans="2:13" ht="15" customHeight="1">
      <c r="B8" s="124" t="s">
        <v>9</v>
      </c>
      <c r="C8" s="121">
        <v>31</v>
      </c>
      <c r="D8" s="121">
        <v>23</v>
      </c>
      <c r="E8" s="122">
        <v>54</v>
      </c>
      <c r="F8" s="123">
        <f t="shared" si="0"/>
        <v>0.12356979405034325</v>
      </c>
      <c r="G8" s="125">
        <f t="shared" si="1"/>
        <v>0.64759725400457668</v>
      </c>
      <c r="H8" s="15"/>
      <c r="I8" s="51" t="s">
        <v>13</v>
      </c>
      <c r="J8" s="42">
        <v>66</v>
      </c>
      <c r="K8" s="60">
        <f t="shared" si="2"/>
        <v>0.14634146341463414</v>
      </c>
      <c r="M8" s="162"/>
    </row>
    <row r="9" spans="2:13" ht="15" customHeight="1">
      <c r="B9" s="124" t="s">
        <v>10</v>
      </c>
      <c r="C9" s="121">
        <v>30</v>
      </c>
      <c r="D9" s="121">
        <v>26</v>
      </c>
      <c r="E9" s="122">
        <v>56</v>
      </c>
      <c r="F9" s="123">
        <f t="shared" si="0"/>
        <v>0.12814645308924486</v>
      </c>
      <c r="G9" s="125">
        <f t="shared" si="1"/>
        <v>0.77574370709382157</v>
      </c>
      <c r="I9" s="57" t="s">
        <v>22</v>
      </c>
      <c r="J9" s="43">
        <v>62</v>
      </c>
      <c r="K9" s="61">
        <f t="shared" si="2"/>
        <v>0.13747228381374724</v>
      </c>
      <c r="M9" s="162"/>
    </row>
    <row r="10" spans="2:13" ht="15" customHeight="1">
      <c r="B10" s="124" t="s">
        <v>11</v>
      </c>
      <c r="C10" s="121">
        <v>23</v>
      </c>
      <c r="D10" s="121">
        <v>19</v>
      </c>
      <c r="E10" s="122">
        <v>42</v>
      </c>
      <c r="F10" s="123">
        <f t="shared" si="0"/>
        <v>9.6109839816933634E-2</v>
      </c>
      <c r="G10" s="125">
        <f t="shared" si="1"/>
        <v>0.87185354691075523</v>
      </c>
      <c r="I10" s="53" t="s">
        <v>85</v>
      </c>
      <c r="J10" s="44">
        <v>42</v>
      </c>
      <c r="K10" s="62">
        <f t="shared" si="2"/>
        <v>9.3126385809312637E-2</v>
      </c>
      <c r="M10" s="162"/>
    </row>
    <row r="11" spans="2:13" ht="15" customHeight="1" thickBot="1">
      <c r="B11" s="126" t="s">
        <v>78</v>
      </c>
      <c r="C11" s="127">
        <v>28</v>
      </c>
      <c r="D11" s="127">
        <v>28</v>
      </c>
      <c r="E11" s="128">
        <v>56</v>
      </c>
      <c r="F11" s="129">
        <f t="shared" si="0"/>
        <v>0.12814645308924486</v>
      </c>
      <c r="G11" s="130">
        <f t="shared" si="1"/>
        <v>1</v>
      </c>
      <c r="I11" s="54" t="s">
        <v>12</v>
      </c>
      <c r="J11" s="45">
        <v>22</v>
      </c>
      <c r="K11" s="63">
        <f t="shared" si="2"/>
        <v>4.878048780487805E-2</v>
      </c>
      <c r="M11" s="162"/>
    </row>
    <row r="12" spans="2:13" ht="15" customHeight="1" thickBot="1">
      <c r="B12" s="134" t="s">
        <v>43</v>
      </c>
      <c r="C12" s="135">
        <v>227</v>
      </c>
      <c r="D12" s="136">
        <v>210</v>
      </c>
      <c r="E12" s="137">
        <v>437</v>
      </c>
      <c r="F12" s="12"/>
      <c r="I12" s="55" t="s">
        <v>72</v>
      </c>
      <c r="J12" s="46">
        <v>19</v>
      </c>
      <c r="K12" s="64">
        <f t="shared" si="2"/>
        <v>4.2128603104212861E-2</v>
      </c>
    </row>
    <row r="13" spans="2:13" ht="15" customHeight="1" thickBot="1">
      <c r="B13" s="3"/>
      <c r="C13" s="138">
        <f>C12/E12</f>
        <v>0.5194508009153318</v>
      </c>
      <c r="D13" s="139">
        <f>D12/E12</f>
        <v>0.4805491990846682</v>
      </c>
      <c r="E13" s="4"/>
      <c r="G13" s="12"/>
      <c r="I13" s="56" t="s">
        <v>32</v>
      </c>
      <c r="J13" s="47">
        <v>18</v>
      </c>
      <c r="K13" s="65">
        <f t="shared" si="2"/>
        <v>3.9911308203991129E-2</v>
      </c>
    </row>
    <row r="14" spans="2:13" ht="15" customHeight="1" thickBot="1">
      <c r="B14" s="8"/>
      <c r="E14" s="4"/>
      <c r="F14" s="12"/>
      <c r="I14" s="52" t="s">
        <v>35</v>
      </c>
      <c r="J14" s="48">
        <v>15</v>
      </c>
      <c r="K14" s="66">
        <f t="shared" si="2"/>
        <v>3.325942350332594E-2</v>
      </c>
    </row>
    <row r="15" spans="2:13" ht="15" customHeight="1" thickBot="1">
      <c r="B15" s="81" t="s">
        <v>149</v>
      </c>
      <c r="C15" s="82" t="s">
        <v>49</v>
      </c>
      <c r="D15" s="83" t="s">
        <v>26</v>
      </c>
      <c r="E15" s="5"/>
      <c r="F15" s="12"/>
      <c r="I15" s="114" t="s">
        <v>24</v>
      </c>
      <c r="J15" s="115">
        <f>SUM(J6:J14)</f>
        <v>451</v>
      </c>
      <c r="K15" s="116"/>
    </row>
    <row r="16" spans="2:13" ht="15" customHeight="1" thickBot="1">
      <c r="B16" s="79" t="s">
        <v>28</v>
      </c>
      <c r="C16" s="80">
        <v>290</v>
      </c>
      <c r="D16" s="119">
        <f>C16/C$21</f>
        <v>0.6430155210643016</v>
      </c>
      <c r="F16" s="189" t="s">
        <v>120</v>
      </c>
      <c r="G16" s="190"/>
      <c r="I16" s="32"/>
    </row>
    <row r="17" spans="2:15" ht="15" customHeight="1" thickBot="1">
      <c r="B17" s="79" t="s">
        <v>30</v>
      </c>
      <c r="C17" s="80">
        <v>111</v>
      </c>
      <c r="D17" s="119">
        <f t="shared" ref="D17:D21" si="3">C17/C$21</f>
        <v>0.24611973392461198</v>
      </c>
      <c r="F17" s="187">
        <v>0.03</v>
      </c>
      <c r="G17" s="188"/>
      <c r="I17" s="140" t="s">
        <v>192</v>
      </c>
      <c r="J17" s="6"/>
      <c r="K17" s="6"/>
    </row>
    <row r="18" spans="2:15" ht="15.6" customHeight="1" thickBot="1">
      <c r="B18" s="79" t="s">
        <v>29</v>
      </c>
      <c r="C18" s="80">
        <v>41</v>
      </c>
      <c r="D18" s="119">
        <f t="shared" si="3"/>
        <v>9.0909090909090912E-2</v>
      </c>
      <c r="F18" s="189" t="s">
        <v>223</v>
      </c>
      <c r="G18" s="190"/>
      <c r="I18" s="67" t="s">
        <v>31</v>
      </c>
      <c r="J18" s="68" t="s">
        <v>25</v>
      </c>
      <c r="K18" s="69" t="s">
        <v>26</v>
      </c>
    </row>
    <row r="19" spans="2:15" ht="15.75" thickBot="1">
      <c r="B19" s="79" t="s">
        <v>35</v>
      </c>
      <c r="C19" s="80">
        <v>5</v>
      </c>
      <c r="D19" s="119">
        <f t="shared" si="3"/>
        <v>1.1086474501108648E-2</v>
      </c>
      <c r="F19" s="185">
        <v>22.6</v>
      </c>
      <c r="G19" s="186"/>
      <c r="I19" s="13" t="s">
        <v>177</v>
      </c>
      <c r="J19" s="34">
        <v>182</v>
      </c>
      <c r="K19" s="35">
        <f t="shared" ref="K19:K30" si="4">J19/C$21</f>
        <v>0.40354767184035478</v>
      </c>
    </row>
    <row r="20" spans="2:15">
      <c r="B20" s="79" t="s">
        <v>150</v>
      </c>
      <c r="C20" s="80">
        <v>4</v>
      </c>
      <c r="D20" s="119">
        <f t="shared" si="3"/>
        <v>8.869179600886918E-3</v>
      </c>
      <c r="F20" s="118" t="s">
        <v>174</v>
      </c>
      <c r="I20" s="13" t="s">
        <v>178</v>
      </c>
      <c r="J20" s="34">
        <v>34</v>
      </c>
      <c r="K20" s="35">
        <f t="shared" si="4"/>
        <v>7.5388026607538808E-2</v>
      </c>
    </row>
    <row r="21" spans="2:15" ht="15.75" thickBot="1">
      <c r="B21" s="87" t="s">
        <v>24</v>
      </c>
      <c r="C21" s="141">
        <f>SUM(C16:C20)</f>
        <v>451</v>
      </c>
      <c r="D21" s="120">
        <f t="shared" si="3"/>
        <v>1</v>
      </c>
      <c r="I21" s="13" t="s">
        <v>179</v>
      </c>
      <c r="J21" s="34">
        <v>16</v>
      </c>
      <c r="K21" s="35">
        <f t="shared" si="4"/>
        <v>3.5476718403547672E-2</v>
      </c>
    </row>
    <row r="22" spans="2:15">
      <c r="I22" s="13" t="s">
        <v>183</v>
      </c>
      <c r="J22" s="34">
        <v>12</v>
      </c>
      <c r="K22" s="35">
        <f t="shared" si="4"/>
        <v>2.6607538802660754E-2</v>
      </c>
    </row>
    <row r="23" spans="2:15" ht="15.75" thickBot="1">
      <c r="B23" s="8" t="s">
        <v>227</v>
      </c>
      <c r="I23" s="13" t="s">
        <v>181</v>
      </c>
      <c r="J23" s="34">
        <v>11</v>
      </c>
      <c r="K23" s="35">
        <f t="shared" si="4"/>
        <v>2.4390243902439025E-2</v>
      </c>
    </row>
    <row r="24" spans="2:15" ht="15.75" thickBot="1">
      <c r="B24" s="9" t="s">
        <v>17</v>
      </c>
      <c r="C24" s="2">
        <v>256</v>
      </c>
      <c r="D24" s="10">
        <f>C24/(C24+C25)</f>
        <v>0.56888888888888889</v>
      </c>
      <c r="I24" s="13" t="s">
        <v>180</v>
      </c>
      <c r="J24" s="34">
        <v>8</v>
      </c>
      <c r="K24" s="35">
        <f t="shared" si="4"/>
        <v>1.7738359201773836E-2</v>
      </c>
    </row>
    <row r="25" spans="2:15" ht="15.75" thickBot="1">
      <c r="B25" s="131" t="s">
        <v>16</v>
      </c>
      <c r="C25" s="1">
        <v>194</v>
      </c>
      <c r="D25" s="11">
        <f>C25/(C24+C25)</f>
        <v>0.43111111111111111</v>
      </c>
      <c r="I25" s="13" t="s">
        <v>184</v>
      </c>
      <c r="J25" s="34">
        <v>5</v>
      </c>
      <c r="K25" s="35">
        <f t="shared" si="4"/>
        <v>1.1086474501108648E-2</v>
      </c>
      <c r="O25"/>
    </row>
    <row r="26" spans="2:15">
      <c r="I26" s="13" t="s">
        <v>182</v>
      </c>
      <c r="J26" s="34">
        <v>5</v>
      </c>
      <c r="K26" s="35">
        <f t="shared" si="4"/>
        <v>1.1086474501108648E-2</v>
      </c>
      <c r="O26"/>
    </row>
    <row r="27" spans="2:15" ht="15.75" thickBot="1">
      <c r="B27" s="8" t="s">
        <v>254</v>
      </c>
      <c r="I27" s="13" t="s">
        <v>186</v>
      </c>
      <c r="J27" s="34">
        <v>4</v>
      </c>
      <c r="K27" s="35">
        <f t="shared" si="4"/>
        <v>8.869179600886918E-3</v>
      </c>
      <c r="O27"/>
    </row>
    <row r="28" spans="2:15" ht="15.75" thickBot="1">
      <c r="B28" s="28" t="s">
        <v>14</v>
      </c>
      <c r="C28" s="28" t="s">
        <v>15</v>
      </c>
      <c r="D28" s="28" t="s">
        <v>20</v>
      </c>
      <c r="E28" s="28" t="s">
        <v>21</v>
      </c>
      <c r="I28" s="13" t="s">
        <v>187</v>
      </c>
      <c r="J28" s="34">
        <v>3</v>
      </c>
      <c r="K28" s="35">
        <f t="shared" si="4"/>
        <v>6.6518847006651885E-3</v>
      </c>
      <c r="O28"/>
    </row>
    <row r="29" spans="2:15">
      <c r="B29" s="101" t="s">
        <v>71</v>
      </c>
      <c r="C29" s="101">
        <v>18</v>
      </c>
      <c r="D29" s="102">
        <f t="shared" ref="D29:D60" si="5">C29/C$21</f>
        <v>3.9911308203991129E-2</v>
      </c>
      <c r="E29" s="103">
        <v>1</v>
      </c>
      <c r="F29" s="98" t="s">
        <v>146</v>
      </c>
      <c r="I29" s="13" t="s">
        <v>185</v>
      </c>
      <c r="J29" s="34">
        <v>3</v>
      </c>
      <c r="K29" s="35">
        <f t="shared" si="4"/>
        <v>6.6518847006651885E-3</v>
      </c>
      <c r="O29"/>
    </row>
    <row r="30" spans="2:15" ht="18">
      <c r="B30" s="98" t="s">
        <v>97</v>
      </c>
      <c r="C30" s="98">
        <v>17</v>
      </c>
      <c r="D30" s="97">
        <f t="shared" si="5"/>
        <v>3.7694013303769404E-2</v>
      </c>
      <c r="E30" s="99">
        <v>2</v>
      </c>
      <c r="F30" s="15"/>
      <c r="I30" s="13" t="s">
        <v>255</v>
      </c>
      <c r="J30" s="34">
        <v>2</v>
      </c>
      <c r="K30" s="35">
        <f t="shared" si="4"/>
        <v>4.434589800443459E-3</v>
      </c>
      <c r="O30"/>
    </row>
    <row r="31" spans="2:15" ht="18.75" thickBot="1">
      <c r="B31" s="98" t="s">
        <v>99</v>
      </c>
      <c r="C31" s="98">
        <v>15</v>
      </c>
      <c r="D31" s="97">
        <f t="shared" si="5"/>
        <v>3.325942350332594E-2</v>
      </c>
      <c r="E31" s="99">
        <v>3</v>
      </c>
      <c r="F31" s="15"/>
      <c r="I31" s="70" t="s">
        <v>24</v>
      </c>
      <c r="J31" s="71">
        <f>SUM(J19:J30)</f>
        <v>285</v>
      </c>
      <c r="K31" s="76"/>
      <c r="O31"/>
    </row>
    <row r="32" spans="2:15" ht="15.6" customHeight="1">
      <c r="B32" s="98" t="s">
        <v>163</v>
      </c>
      <c r="C32" s="98">
        <v>15</v>
      </c>
      <c r="D32" s="97">
        <f t="shared" si="5"/>
        <v>3.325942350332594E-2</v>
      </c>
      <c r="E32" s="98">
        <v>4</v>
      </c>
      <c r="F32" s="15"/>
      <c r="O32"/>
    </row>
    <row r="33" spans="2:15" ht="18">
      <c r="B33" s="98" t="s">
        <v>68</v>
      </c>
      <c r="C33" s="98">
        <v>13</v>
      </c>
      <c r="D33" s="97">
        <f t="shared" si="5"/>
        <v>2.8824833702882482E-2</v>
      </c>
      <c r="E33" s="98">
        <v>5</v>
      </c>
      <c r="F33" s="15"/>
      <c r="G33" s="95"/>
    </row>
    <row r="34" spans="2:15" ht="18">
      <c r="B34" s="98" t="s">
        <v>114</v>
      </c>
      <c r="C34" s="98">
        <v>12</v>
      </c>
      <c r="D34" s="97">
        <f t="shared" si="5"/>
        <v>2.6607538802660754E-2</v>
      </c>
      <c r="E34" s="99">
        <v>6</v>
      </c>
      <c r="F34" s="15"/>
      <c r="G34" s="95"/>
      <c r="I34" s="85" t="s">
        <v>34</v>
      </c>
      <c r="J34" s="85" t="s">
        <v>25</v>
      </c>
      <c r="K34" s="85" t="s">
        <v>26</v>
      </c>
    </row>
    <row r="35" spans="2:15" ht="15.75" customHeight="1">
      <c r="B35" s="98" t="s">
        <v>166</v>
      </c>
      <c r="C35" s="98">
        <v>12</v>
      </c>
      <c r="D35" s="97">
        <f t="shared" si="5"/>
        <v>2.6607538802660754E-2</v>
      </c>
      <c r="E35" s="99">
        <v>7</v>
      </c>
      <c r="F35" s="15"/>
      <c r="G35" s="95"/>
      <c r="I35" s="72" t="s">
        <v>56</v>
      </c>
      <c r="J35" s="72">
        <v>215</v>
      </c>
      <c r="K35" s="84">
        <f t="shared" ref="K35:K63" si="6">J35/C$21</f>
        <v>0.47671840354767187</v>
      </c>
    </row>
    <row r="36" spans="2:15" ht="18">
      <c r="B36" s="98" t="s">
        <v>81</v>
      </c>
      <c r="C36" s="98">
        <v>12</v>
      </c>
      <c r="D36" s="97">
        <f t="shared" si="5"/>
        <v>2.6607538802660754E-2</v>
      </c>
      <c r="E36" s="98">
        <v>8</v>
      </c>
      <c r="F36" s="15"/>
      <c r="G36" s="95"/>
      <c r="I36" s="72" t="s">
        <v>57</v>
      </c>
      <c r="J36" s="72">
        <v>44</v>
      </c>
      <c r="K36" s="84">
        <f t="shared" si="6"/>
        <v>9.7560975609756101E-2</v>
      </c>
      <c r="O36"/>
    </row>
    <row r="37" spans="2:15" ht="18">
      <c r="B37" s="98" t="s">
        <v>118</v>
      </c>
      <c r="C37" s="98">
        <v>11</v>
      </c>
      <c r="D37" s="97">
        <f t="shared" si="5"/>
        <v>2.4390243902439025E-2</v>
      </c>
      <c r="E37" s="98">
        <v>9</v>
      </c>
      <c r="F37" s="15"/>
      <c r="G37" s="96"/>
      <c r="I37" s="72" t="s">
        <v>86</v>
      </c>
      <c r="J37" s="72">
        <v>23</v>
      </c>
      <c r="K37" s="84">
        <f t="shared" si="6"/>
        <v>5.0997782705099776E-2</v>
      </c>
      <c r="O37"/>
    </row>
    <row r="38" spans="2:15" ht="18">
      <c r="B38" s="98" t="s">
        <v>27</v>
      </c>
      <c r="C38" s="98">
        <v>11</v>
      </c>
      <c r="D38" s="97">
        <f t="shared" si="5"/>
        <v>2.4390243902439025E-2</v>
      </c>
      <c r="E38" s="99">
        <v>10</v>
      </c>
      <c r="F38" s="15"/>
      <c r="G38" s="96"/>
      <c r="I38" s="72" t="s">
        <v>79</v>
      </c>
      <c r="J38" s="72">
        <v>16</v>
      </c>
      <c r="K38" s="84">
        <f t="shared" si="6"/>
        <v>3.5476718403547672E-2</v>
      </c>
      <c r="O38"/>
    </row>
    <row r="39" spans="2:15" ht="18">
      <c r="B39" s="98" t="s">
        <v>141</v>
      </c>
      <c r="C39" s="98">
        <v>10</v>
      </c>
      <c r="D39" s="97">
        <f t="shared" si="5"/>
        <v>2.2172949002217297E-2</v>
      </c>
      <c r="E39" s="99">
        <v>11</v>
      </c>
      <c r="F39" s="15"/>
      <c r="G39" s="96"/>
      <c r="I39" s="72" t="s">
        <v>80</v>
      </c>
      <c r="J39" s="72">
        <v>15</v>
      </c>
      <c r="K39" s="84">
        <f t="shared" si="6"/>
        <v>3.325942350332594E-2</v>
      </c>
      <c r="O39"/>
    </row>
    <row r="40" spans="2:15" ht="18">
      <c r="B40" s="36" t="s">
        <v>106</v>
      </c>
      <c r="C40" s="36">
        <v>9</v>
      </c>
      <c r="D40" s="158">
        <f t="shared" si="5"/>
        <v>1.9955654101995565E-2</v>
      </c>
      <c r="E40" s="168">
        <v>12</v>
      </c>
      <c r="F40" s="15"/>
      <c r="G40" s="96"/>
      <c r="I40" s="72" t="s">
        <v>130</v>
      </c>
      <c r="J40" s="72">
        <v>14</v>
      </c>
      <c r="K40" s="84">
        <f t="shared" si="6"/>
        <v>3.1042128603104215E-2</v>
      </c>
      <c r="O40"/>
    </row>
    <row r="41" spans="2:15" ht="18">
      <c r="B41" s="36" t="s">
        <v>95</v>
      </c>
      <c r="C41" s="36">
        <v>9</v>
      </c>
      <c r="D41" s="158">
        <f t="shared" si="5"/>
        <v>1.9955654101995565E-2</v>
      </c>
      <c r="E41" s="168">
        <v>13</v>
      </c>
      <c r="F41" s="15"/>
      <c r="G41" s="96"/>
      <c r="I41" s="104" t="s">
        <v>113</v>
      </c>
      <c r="J41" s="104">
        <v>14</v>
      </c>
      <c r="K41" s="105">
        <f t="shared" si="6"/>
        <v>3.1042128603104215E-2</v>
      </c>
      <c r="O41"/>
    </row>
    <row r="42" spans="2:15" ht="18">
      <c r="B42" s="36" t="s">
        <v>116</v>
      </c>
      <c r="C42" s="36">
        <v>9</v>
      </c>
      <c r="D42" s="158">
        <f t="shared" si="5"/>
        <v>1.9955654101995565E-2</v>
      </c>
      <c r="E42" s="168">
        <v>14</v>
      </c>
      <c r="F42" s="15"/>
      <c r="G42" s="96"/>
      <c r="I42" s="104" t="s">
        <v>74</v>
      </c>
      <c r="J42" s="104">
        <v>13</v>
      </c>
      <c r="K42" s="105">
        <f t="shared" si="6"/>
        <v>2.8824833702882482E-2</v>
      </c>
      <c r="O42"/>
    </row>
    <row r="43" spans="2:15" ht="18">
      <c r="B43" s="36" t="s">
        <v>133</v>
      </c>
      <c r="C43" s="36">
        <v>8</v>
      </c>
      <c r="D43" s="158">
        <f t="shared" si="5"/>
        <v>1.7738359201773836E-2</v>
      </c>
      <c r="E43" s="168">
        <v>15</v>
      </c>
      <c r="F43" s="15"/>
      <c r="G43" s="96"/>
      <c r="I43" s="104" t="s">
        <v>111</v>
      </c>
      <c r="J43" s="104">
        <v>11</v>
      </c>
      <c r="K43" s="105">
        <f t="shared" si="6"/>
        <v>2.4390243902439025E-2</v>
      </c>
      <c r="O43"/>
    </row>
    <row r="44" spans="2:15" ht="18">
      <c r="B44" s="36" t="s">
        <v>88</v>
      </c>
      <c r="C44" s="36">
        <v>8</v>
      </c>
      <c r="D44" s="158">
        <f t="shared" si="5"/>
        <v>1.7738359201773836E-2</v>
      </c>
      <c r="E44" s="168">
        <v>16</v>
      </c>
      <c r="F44" s="15"/>
      <c r="G44" s="96"/>
      <c r="I44" s="104" t="s">
        <v>103</v>
      </c>
      <c r="J44" s="104">
        <v>10</v>
      </c>
      <c r="K44" s="105">
        <f t="shared" si="6"/>
        <v>2.2172949002217297E-2</v>
      </c>
      <c r="O44"/>
    </row>
    <row r="45" spans="2:15" ht="18">
      <c r="B45" s="36" t="s">
        <v>156</v>
      </c>
      <c r="C45" s="36">
        <v>8</v>
      </c>
      <c r="D45" s="158">
        <f t="shared" si="5"/>
        <v>1.7738359201773836E-2</v>
      </c>
      <c r="E45" s="168">
        <v>17</v>
      </c>
      <c r="F45" s="15"/>
      <c r="G45" s="96"/>
      <c r="I45" s="104" t="s">
        <v>58</v>
      </c>
      <c r="J45" s="104">
        <v>8</v>
      </c>
      <c r="K45" s="105">
        <f t="shared" si="6"/>
        <v>1.7738359201773836E-2</v>
      </c>
    </row>
    <row r="46" spans="2:15" ht="18">
      <c r="B46" s="36" t="s">
        <v>93</v>
      </c>
      <c r="C46" s="36">
        <v>8</v>
      </c>
      <c r="D46" s="158">
        <f t="shared" si="5"/>
        <v>1.7738359201773836E-2</v>
      </c>
      <c r="E46" s="168">
        <v>18</v>
      </c>
      <c r="F46" s="15"/>
      <c r="G46" s="96"/>
      <c r="I46" s="104" t="s">
        <v>147</v>
      </c>
      <c r="J46" s="104">
        <v>7</v>
      </c>
      <c r="K46" s="105">
        <f t="shared" si="6"/>
        <v>1.5521064301552107E-2</v>
      </c>
    </row>
    <row r="47" spans="2:15" ht="18">
      <c r="B47" s="36" t="s">
        <v>105</v>
      </c>
      <c r="C47" s="36">
        <v>8</v>
      </c>
      <c r="D47" s="158">
        <f t="shared" si="5"/>
        <v>1.7738359201773836E-2</v>
      </c>
      <c r="E47" s="168">
        <v>19</v>
      </c>
      <c r="F47" s="15"/>
      <c r="G47" s="16"/>
      <c r="I47" s="24" t="s">
        <v>139</v>
      </c>
      <c r="J47" s="24">
        <v>7</v>
      </c>
      <c r="K47" s="106">
        <f t="shared" si="6"/>
        <v>1.5521064301552107E-2</v>
      </c>
    </row>
    <row r="48" spans="2:15" ht="18">
      <c r="B48" s="36" t="s">
        <v>244</v>
      </c>
      <c r="C48" s="36">
        <v>8</v>
      </c>
      <c r="D48" s="158">
        <f t="shared" si="5"/>
        <v>1.7738359201773836E-2</v>
      </c>
      <c r="E48" s="168">
        <v>20</v>
      </c>
      <c r="F48" s="15"/>
      <c r="G48" s="16"/>
      <c r="I48" s="24" t="s">
        <v>157</v>
      </c>
      <c r="J48" s="24">
        <v>7</v>
      </c>
      <c r="K48" s="106">
        <f t="shared" si="6"/>
        <v>1.5521064301552107E-2</v>
      </c>
    </row>
    <row r="49" spans="2:15" ht="18">
      <c r="B49" s="36" t="s">
        <v>169</v>
      </c>
      <c r="C49" s="36">
        <v>8</v>
      </c>
      <c r="D49" s="158">
        <f t="shared" si="5"/>
        <v>1.7738359201773836E-2</v>
      </c>
      <c r="E49" s="168">
        <v>21</v>
      </c>
      <c r="F49" s="15"/>
      <c r="G49" s="16"/>
      <c r="I49" s="24" t="s">
        <v>140</v>
      </c>
      <c r="J49" s="24">
        <v>6</v>
      </c>
      <c r="K49" s="106">
        <f t="shared" si="6"/>
        <v>1.3303769401330377E-2</v>
      </c>
    </row>
    <row r="50" spans="2:15" ht="18">
      <c r="B50" s="36" t="s">
        <v>126</v>
      </c>
      <c r="C50" s="36">
        <v>8</v>
      </c>
      <c r="D50" s="158">
        <f t="shared" si="5"/>
        <v>1.7738359201773836E-2</v>
      </c>
      <c r="E50" s="168">
        <v>22</v>
      </c>
      <c r="F50" s="15"/>
      <c r="G50" s="16"/>
      <c r="I50" s="24" t="s">
        <v>128</v>
      </c>
      <c r="J50" s="24">
        <v>5</v>
      </c>
      <c r="K50" s="106">
        <f t="shared" si="6"/>
        <v>1.1086474501108648E-2</v>
      </c>
    </row>
    <row r="51" spans="2:15" ht="18">
      <c r="B51" s="36" t="s">
        <v>172</v>
      </c>
      <c r="C51" s="36">
        <v>7</v>
      </c>
      <c r="D51" s="158">
        <f t="shared" si="5"/>
        <v>1.5521064301552107E-2</v>
      </c>
      <c r="E51" s="168">
        <v>23</v>
      </c>
      <c r="F51" s="15"/>
      <c r="G51" s="16"/>
      <c r="I51" s="24" t="s">
        <v>129</v>
      </c>
      <c r="J51" s="24">
        <v>4</v>
      </c>
      <c r="K51" s="106">
        <f t="shared" si="6"/>
        <v>8.869179600886918E-3</v>
      </c>
      <c r="O51"/>
    </row>
    <row r="52" spans="2:15" ht="18">
      <c r="B52" s="36" t="s">
        <v>108</v>
      </c>
      <c r="C52" s="36">
        <v>7</v>
      </c>
      <c r="D52" s="158">
        <f t="shared" si="5"/>
        <v>1.5521064301552107E-2</v>
      </c>
      <c r="E52" s="168">
        <v>24</v>
      </c>
      <c r="F52" s="15"/>
      <c r="G52" s="16"/>
      <c r="I52" s="144" t="s">
        <v>112</v>
      </c>
      <c r="J52" s="144">
        <v>4</v>
      </c>
      <c r="K52" s="106">
        <f t="shared" si="6"/>
        <v>8.869179600886918E-3</v>
      </c>
      <c r="O52"/>
    </row>
    <row r="53" spans="2:15" ht="18">
      <c r="B53" s="36" t="s">
        <v>90</v>
      </c>
      <c r="C53" s="36">
        <v>7</v>
      </c>
      <c r="D53" s="158">
        <f t="shared" si="5"/>
        <v>1.5521064301552107E-2</v>
      </c>
      <c r="E53" s="168">
        <v>25</v>
      </c>
      <c r="F53" s="15"/>
      <c r="G53" s="16"/>
      <c r="I53" s="143" t="s">
        <v>158</v>
      </c>
      <c r="J53" s="143">
        <v>3</v>
      </c>
      <c r="K53" s="107">
        <f t="shared" si="6"/>
        <v>6.6518847006651885E-3</v>
      </c>
      <c r="O53"/>
    </row>
    <row r="54" spans="2:15" ht="18">
      <c r="B54" s="36" t="s">
        <v>137</v>
      </c>
      <c r="C54" s="36">
        <v>7</v>
      </c>
      <c r="D54" s="158">
        <f t="shared" si="5"/>
        <v>1.5521064301552107E-2</v>
      </c>
      <c r="E54" s="36">
        <v>26</v>
      </c>
      <c r="F54" s="15"/>
      <c r="G54" s="16"/>
      <c r="I54" s="143" t="s">
        <v>257</v>
      </c>
      <c r="J54" s="143">
        <v>3</v>
      </c>
      <c r="K54" s="107">
        <f t="shared" si="6"/>
        <v>6.6518847006651885E-3</v>
      </c>
      <c r="O54"/>
    </row>
    <row r="55" spans="2:15" ht="18">
      <c r="B55" s="36" t="s">
        <v>189</v>
      </c>
      <c r="C55" s="36">
        <v>6</v>
      </c>
      <c r="D55" s="158">
        <f t="shared" si="5"/>
        <v>1.3303769401330377E-2</v>
      </c>
      <c r="E55" s="36">
        <v>27</v>
      </c>
      <c r="F55" s="15"/>
      <c r="G55" s="16"/>
      <c r="I55" s="143" t="s">
        <v>159</v>
      </c>
      <c r="J55" s="143">
        <v>2</v>
      </c>
      <c r="K55" s="107">
        <f t="shared" si="6"/>
        <v>4.434589800443459E-3</v>
      </c>
      <c r="O55"/>
    </row>
    <row r="56" spans="2:15" ht="18">
      <c r="B56" s="36" t="s">
        <v>77</v>
      </c>
      <c r="C56" s="36">
        <v>6</v>
      </c>
      <c r="D56" s="158">
        <f t="shared" si="5"/>
        <v>1.3303769401330377E-2</v>
      </c>
      <c r="E56" s="36">
        <v>28</v>
      </c>
      <c r="F56" s="15"/>
      <c r="G56" s="16"/>
      <c r="I56" s="143" t="s">
        <v>258</v>
      </c>
      <c r="J56" s="143">
        <v>2</v>
      </c>
      <c r="K56" s="107">
        <f t="shared" si="6"/>
        <v>4.434589800443459E-3</v>
      </c>
      <c r="O56"/>
    </row>
    <row r="57" spans="2:15" ht="18">
      <c r="B57" s="36" t="s">
        <v>142</v>
      </c>
      <c r="C57" s="36">
        <v>6</v>
      </c>
      <c r="D57" s="158">
        <f t="shared" si="5"/>
        <v>1.3303769401330377E-2</v>
      </c>
      <c r="E57" s="36">
        <v>29</v>
      </c>
      <c r="F57" s="15"/>
      <c r="G57" s="16"/>
      <c r="I57" s="143" t="s">
        <v>198</v>
      </c>
      <c r="J57" s="143">
        <v>2</v>
      </c>
      <c r="K57" s="107">
        <f t="shared" si="6"/>
        <v>4.434589800443459E-3</v>
      </c>
      <c r="O57"/>
    </row>
    <row r="58" spans="2:15" ht="18">
      <c r="B58" s="36" t="s">
        <v>96</v>
      </c>
      <c r="C58" s="36">
        <v>6</v>
      </c>
      <c r="D58" s="158">
        <f t="shared" si="5"/>
        <v>1.3303769401330377E-2</v>
      </c>
      <c r="E58" s="36">
        <v>30</v>
      </c>
      <c r="F58" s="15"/>
      <c r="G58" s="16"/>
      <c r="I58" s="143" t="s">
        <v>110</v>
      </c>
      <c r="J58" s="143">
        <v>1</v>
      </c>
      <c r="K58" s="107">
        <f t="shared" si="6"/>
        <v>2.2172949002217295E-3</v>
      </c>
      <c r="O58"/>
    </row>
    <row r="59" spans="2:15" ht="18">
      <c r="B59" s="36" t="s">
        <v>132</v>
      </c>
      <c r="C59" s="36">
        <v>6</v>
      </c>
      <c r="D59" s="158">
        <f t="shared" si="5"/>
        <v>1.3303769401330377E-2</v>
      </c>
      <c r="E59" s="36">
        <v>31</v>
      </c>
      <c r="F59" s="15"/>
      <c r="G59" s="16"/>
      <c r="I59" s="33" t="s">
        <v>188</v>
      </c>
      <c r="J59" s="33">
        <v>1</v>
      </c>
      <c r="K59" s="117">
        <f t="shared" si="6"/>
        <v>2.2172949002217295E-3</v>
      </c>
      <c r="O59"/>
    </row>
    <row r="60" spans="2:15" ht="18">
      <c r="B60" s="36" t="s">
        <v>124</v>
      </c>
      <c r="C60" s="36">
        <v>6</v>
      </c>
      <c r="D60" s="158">
        <f t="shared" si="5"/>
        <v>1.3303769401330377E-2</v>
      </c>
      <c r="E60" s="36">
        <v>32</v>
      </c>
      <c r="F60" s="15"/>
      <c r="G60" s="16"/>
      <c r="I60" s="33" t="s">
        <v>144</v>
      </c>
      <c r="J60" s="33">
        <v>1</v>
      </c>
      <c r="K60" s="117">
        <f t="shared" si="6"/>
        <v>2.2172949002217295E-3</v>
      </c>
      <c r="O60"/>
    </row>
    <row r="61" spans="2:15" ht="18">
      <c r="B61" s="36" t="s">
        <v>98</v>
      </c>
      <c r="C61" s="36">
        <v>6</v>
      </c>
      <c r="D61" s="158">
        <f t="shared" ref="D61:D92" si="7">C61/C$21</f>
        <v>1.3303769401330377E-2</v>
      </c>
      <c r="E61" s="36">
        <v>33</v>
      </c>
      <c r="F61" s="15"/>
      <c r="G61" s="16"/>
      <c r="I61" s="33" t="s">
        <v>127</v>
      </c>
      <c r="J61" s="33">
        <v>1</v>
      </c>
      <c r="K61" s="117">
        <f t="shared" si="6"/>
        <v>2.2172949002217295E-3</v>
      </c>
    </row>
    <row r="62" spans="2:15" ht="18">
      <c r="B62" s="36" t="s">
        <v>211</v>
      </c>
      <c r="C62" s="36">
        <v>5</v>
      </c>
      <c r="D62" s="158">
        <f t="shared" si="7"/>
        <v>1.1086474501108648E-2</v>
      </c>
      <c r="E62" s="36">
        <v>34</v>
      </c>
      <c r="F62" s="15"/>
      <c r="G62" s="16"/>
      <c r="I62" s="33" t="s">
        <v>259</v>
      </c>
      <c r="J62" s="33">
        <v>1</v>
      </c>
      <c r="K62" s="117">
        <f t="shared" si="6"/>
        <v>2.2172949002217295E-3</v>
      </c>
    </row>
    <row r="63" spans="2:15" ht="18">
      <c r="B63" s="36" t="s">
        <v>170</v>
      </c>
      <c r="C63" s="36">
        <v>5</v>
      </c>
      <c r="D63" s="158">
        <f t="shared" si="7"/>
        <v>1.1086474501108648E-2</v>
      </c>
      <c r="E63" s="36">
        <v>35</v>
      </c>
      <c r="F63" s="15"/>
      <c r="G63" s="16"/>
      <c r="I63" s="175" t="s">
        <v>35</v>
      </c>
      <c r="J63" s="175">
        <v>11</v>
      </c>
      <c r="K63" s="86">
        <f t="shared" si="6"/>
        <v>2.4390243902439025E-2</v>
      </c>
    </row>
    <row r="64" spans="2:15" ht="18">
      <c r="B64" s="36" t="s">
        <v>101</v>
      </c>
      <c r="C64" s="36">
        <v>5</v>
      </c>
      <c r="D64" s="78">
        <f t="shared" si="7"/>
        <v>1.1086474501108648E-2</v>
      </c>
      <c r="E64" s="36">
        <v>36</v>
      </c>
      <c r="F64" s="15"/>
      <c r="G64" s="16"/>
      <c r="J64" s="14"/>
      <c r="K64" s="15"/>
    </row>
    <row r="65" spans="2:11" ht="18">
      <c r="B65" s="36" t="s">
        <v>89</v>
      </c>
      <c r="C65" s="36">
        <v>5</v>
      </c>
      <c r="D65" s="78">
        <f t="shared" si="7"/>
        <v>1.1086474501108648E-2</v>
      </c>
      <c r="E65" s="36">
        <v>37</v>
      </c>
      <c r="F65" s="15"/>
      <c r="G65" s="16"/>
      <c r="J65" s="14"/>
      <c r="K65" s="15"/>
    </row>
    <row r="66" spans="2:11" ht="18">
      <c r="B66" s="100" t="s">
        <v>100</v>
      </c>
      <c r="C66" s="36">
        <v>5</v>
      </c>
      <c r="D66" s="78">
        <f t="shared" si="7"/>
        <v>1.1086474501108648E-2</v>
      </c>
      <c r="E66" s="36">
        <v>38</v>
      </c>
      <c r="F66" s="15"/>
      <c r="G66" s="16"/>
      <c r="J66" s="14"/>
      <c r="K66" s="15"/>
    </row>
    <row r="67" spans="2:11" ht="18">
      <c r="B67" s="36" t="s">
        <v>83</v>
      </c>
      <c r="C67" s="36">
        <v>5</v>
      </c>
      <c r="D67" s="78">
        <f t="shared" si="7"/>
        <v>1.1086474501108648E-2</v>
      </c>
      <c r="E67" s="36">
        <v>39</v>
      </c>
      <c r="F67" s="15"/>
      <c r="G67" s="16"/>
      <c r="K67" s="15"/>
    </row>
    <row r="68" spans="2:11" ht="18">
      <c r="B68" s="36" t="s">
        <v>154</v>
      </c>
      <c r="C68" s="36">
        <v>5</v>
      </c>
      <c r="D68" s="78">
        <f t="shared" si="7"/>
        <v>1.1086474501108648E-2</v>
      </c>
      <c r="E68" s="36">
        <v>40</v>
      </c>
      <c r="F68" s="15"/>
      <c r="G68" s="16"/>
      <c r="K68" s="15"/>
    </row>
    <row r="69" spans="2:11" ht="18">
      <c r="B69" s="36" t="s">
        <v>82</v>
      </c>
      <c r="C69" s="36">
        <v>5</v>
      </c>
      <c r="D69" s="78">
        <f t="shared" si="7"/>
        <v>1.1086474501108648E-2</v>
      </c>
      <c r="E69" s="36">
        <v>41</v>
      </c>
      <c r="F69" s="15"/>
      <c r="G69" s="16"/>
    </row>
    <row r="70" spans="2:11" ht="18">
      <c r="B70" s="36" t="s">
        <v>73</v>
      </c>
      <c r="C70" s="36">
        <v>4</v>
      </c>
      <c r="D70" s="78">
        <f t="shared" si="7"/>
        <v>8.869179600886918E-3</v>
      </c>
      <c r="E70" s="36">
        <v>42</v>
      </c>
      <c r="F70" s="15"/>
      <c r="G70" s="16"/>
    </row>
    <row r="71" spans="2:11" ht="18">
      <c r="B71" s="36" t="s">
        <v>165</v>
      </c>
      <c r="C71" s="36">
        <v>4</v>
      </c>
      <c r="D71" s="78">
        <f t="shared" si="7"/>
        <v>8.869179600886918E-3</v>
      </c>
      <c r="E71" s="36">
        <v>43</v>
      </c>
      <c r="F71" s="15"/>
      <c r="G71" s="16"/>
    </row>
    <row r="72" spans="2:11" ht="18">
      <c r="B72" s="36" t="s">
        <v>135</v>
      </c>
      <c r="C72" s="36">
        <v>4</v>
      </c>
      <c r="D72" s="78">
        <f t="shared" si="7"/>
        <v>8.869179600886918E-3</v>
      </c>
      <c r="E72" s="36">
        <v>44</v>
      </c>
      <c r="F72" s="15"/>
      <c r="G72" s="16"/>
    </row>
    <row r="73" spans="2:11" ht="18">
      <c r="B73" s="36" t="s">
        <v>190</v>
      </c>
      <c r="C73" s="36">
        <v>4</v>
      </c>
      <c r="D73" s="78">
        <f t="shared" si="7"/>
        <v>8.869179600886918E-3</v>
      </c>
      <c r="E73" s="36">
        <v>45</v>
      </c>
      <c r="F73" s="15"/>
      <c r="G73" s="16"/>
    </row>
    <row r="74" spans="2:11" ht="18">
      <c r="B74" s="36" t="s">
        <v>145</v>
      </c>
      <c r="C74" s="36">
        <v>4</v>
      </c>
      <c r="D74" s="78">
        <f t="shared" si="7"/>
        <v>8.869179600886918E-3</v>
      </c>
      <c r="E74" s="36">
        <v>46</v>
      </c>
      <c r="F74" s="15"/>
      <c r="G74" s="16"/>
      <c r="K74" s="15"/>
    </row>
    <row r="75" spans="2:11" ht="18">
      <c r="B75" s="36" t="s">
        <v>94</v>
      </c>
      <c r="C75" s="36">
        <v>4</v>
      </c>
      <c r="D75" s="78">
        <f t="shared" si="7"/>
        <v>8.869179600886918E-3</v>
      </c>
      <c r="E75" s="36">
        <v>47</v>
      </c>
      <c r="F75" s="15"/>
      <c r="G75" s="16"/>
      <c r="K75" s="15"/>
    </row>
    <row r="76" spans="2:11" ht="18">
      <c r="B76" s="36" t="s">
        <v>102</v>
      </c>
      <c r="C76" s="36">
        <v>4</v>
      </c>
      <c r="D76" s="78">
        <f t="shared" si="7"/>
        <v>8.869179600886918E-3</v>
      </c>
      <c r="E76" s="36">
        <v>48</v>
      </c>
      <c r="F76" s="15"/>
      <c r="G76" s="16"/>
    </row>
    <row r="77" spans="2:11" ht="18">
      <c r="B77" s="36" t="s">
        <v>84</v>
      </c>
      <c r="C77" s="36">
        <v>4</v>
      </c>
      <c r="D77" s="78">
        <f t="shared" si="7"/>
        <v>8.869179600886918E-3</v>
      </c>
      <c r="E77" s="36">
        <v>49</v>
      </c>
      <c r="F77" s="15"/>
      <c r="G77" s="16"/>
    </row>
    <row r="78" spans="2:11" ht="18">
      <c r="B78" s="36" t="s">
        <v>125</v>
      </c>
      <c r="C78" s="36">
        <v>4</v>
      </c>
      <c r="D78" s="78">
        <f t="shared" si="7"/>
        <v>8.869179600886918E-3</v>
      </c>
      <c r="E78" s="36">
        <v>50</v>
      </c>
      <c r="F78" s="15"/>
      <c r="G78" s="16"/>
    </row>
    <row r="79" spans="2:11" ht="18">
      <c r="B79" s="36" t="s">
        <v>212</v>
      </c>
      <c r="C79" s="36">
        <v>3</v>
      </c>
      <c r="D79" s="78">
        <f t="shared" si="7"/>
        <v>6.6518847006651885E-3</v>
      </c>
      <c r="E79" s="36">
        <v>51</v>
      </c>
      <c r="F79" s="15"/>
      <c r="G79" s="16"/>
    </row>
    <row r="80" spans="2:11" ht="18">
      <c r="B80" s="36" t="s">
        <v>155</v>
      </c>
      <c r="C80" s="36">
        <v>3</v>
      </c>
      <c r="D80" s="78">
        <f t="shared" si="7"/>
        <v>6.6518847006651885E-3</v>
      </c>
      <c r="E80" s="36">
        <v>52</v>
      </c>
      <c r="F80" s="15"/>
      <c r="G80" s="16"/>
    </row>
    <row r="81" spans="2:7" ht="18">
      <c r="B81" s="36" t="s">
        <v>107</v>
      </c>
      <c r="C81" s="36">
        <v>3</v>
      </c>
      <c r="D81" s="78">
        <f t="shared" si="7"/>
        <v>6.6518847006651885E-3</v>
      </c>
      <c r="E81" s="36">
        <v>53</v>
      </c>
      <c r="F81" s="15"/>
      <c r="G81" s="16"/>
    </row>
    <row r="82" spans="2:7" ht="18">
      <c r="B82" s="36" t="s">
        <v>138</v>
      </c>
      <c r="C82" s="36">
        <v>3</v>
      </c>
      <c r="D82" s="78">
        <f t="shared" si="7"/>
        <v>6.6518847006651885E-3</v>
      </c>
      <c r="E82" s="36">
        <v>54</v>
      </c>
      <c r="F82" s="15"/>
      <c r="G82" s="16"/>
    </row>
    <row r="83" spans="2:7" ht="18">
      <c r="B83" s="36" t="s">
        <v>121</v>
      </c>
      <c r="C83" s="36">
        <v>3</v>
      </c>
      <c r="D83" s="78">
        <f t="shared" si="7"/>
        <v>6.6518847006651885E-3</v>
      </c>
      <c r="E83" s="36">
        <v>55</v>
      </c>
      <c r="F83" s="15"/>
      <c r="G83" s="16"/>
    </row>
    <row r="84" spans="2:7" ht="18">
      <c r="B84" s="36" t="s">
        <v>104</v>
      </c>
      <c r="C84" s="36">
        <v>3</v>
      </c>
      <c r="D84" s="78">
        <f t="shared" si="7"/>
        <v>6.6518847006651885E-3</v>
      </c>
      <c r="E84" s="36">
        <v>56</v>
      </c>
      <c r="F84" s="15"/>
      <c r="G84" s="16"/>
    </row>
    <row r="85" spans="2:7" ht="18">
      <c r="B85" s="36" t="s">
        <v>123</v>
      </c>
      <c r="C85" s="36">
        <v>3</v>
      </c>
      <c r="D85" s="78">
        <f t="shared" si="7"/>
        <v>6.6518847006651885E-3</v>
      </c>
      <c r="E85" s="36">
        <v>57</v>
      </c>
      <c r="F85" s="15"/>
      <c r="G85" s="16"/>
    </row>
    <row r="86" spans="2:7" ht="18">
      <c r="B86" s="36" t="s">
        <v>122</v>
      </c>
      <c r="C86" s="36">
        <v>2</v>
      </c>
      <c r="D86" s="78">
        <f t="shared" si="7"/>
        <v>4.434589800443459E-3</v>
      </c>
      <c r="E86" s="36">
        <v>58</v>
      </c>
      <c r="F86" s="15"/>
      <c r="G86" s="16"/>
    </row>
    <row r="87" spans="2:7" ht="18">
      <c r="B87" s="36" t="s">
        <v>143</v>
      </c>
      <c r="C87" s="36">
        <v>2</v>
      </c>
      <c r="D87" s="78">
        <f t="shared" si="7"/>
        <v>4.434589800443459E-3</v>
      </c>
      <c r="E87" s="36">
        <v>59</v>
      </c>
      <c r="F87" s="15"/>
      <c r="G87" s="16"/>
    </row>
    <row r="88" spans="2:7" ht="18">
      <c r="B88" s="36" t="s">
        <v>245</v>
      </c>
      <c r="C88" s="36">
        <v>2</v>
      </c>
      <c r="D88" s="78">
        <f t="shared" si="7"/>
        <v>4.434589800443459E-3</v>
      </c>
      <c r="E88" s="36">
        <v>60</v>
      </c>
      <c r="F88" s="15"/>
      <c r="G88" s="16"/>
    </row>
    <row r="89" spans="2:7" ht="18">
      <c r="B89" s="36" t="s">
        <v>148</v>
      </c>
      <c r="C89" s="36">
        <v>2</v>
      </c>
      <c r="D89" s="78">
        <f t="shared" si="7"/>
        <v>4.434589800443459E-3</v>
      </c>
      <c r="E89" s="36">
        <v>61</v>
      </c>
      <c r="F89" s="15"/>
      <c r="G89" s="16"/>
    </row>
    <row r="90" spans="2:7" ht="18">
      <c r="B90" s="36" t="s">
        <v>246</v>
      </c>
      <c r="C90" s="36">
        <v>2</v>
      </c>
      <c r="D90" s="78">
        <f t="shared" si="7"/>
        <v>4.434589800443459E-3</v>
      </c>
      <c r="E90" s="36">
        <v>62</v>
      </c>
      <c r="F90" s="15"/>
      <c r="G90" s="16"/>
    </row>
    <row r="91" spans="2:7" ht="18">
      <c r="B91" s="36" t="s">
        <v>171</v>
      </c>
      <c r="C91" s="36">
        <v>2</v>
      </c>
      <c r="D91" s="78">
        <f t="shared" si="7"/>
        <v>4.434589800443459E-3</v>
      </c>
      <c r="E91" s="36">
        <v>63</v>
      </c>
      <c r="F91" s="15"/>
      <c r="G91" s="16"/>
    </row>
    <row r="92" spans="2:7" ht="18">
      <c r="B92" s="36" t="s">
        <v>247</v>
      </c>
      <c r="C92" s="36">
        <v>2</v>
      </c>
      <c r="D92" s="78">
        <f t="shared" si="7"/>
        <v>4.434589800443459E-3</v>
      </c>
      <c r="E92" s="36">
        <v>64</v>
      </c>
      <c r="F92" s="15"/>
      <c r="G92" s="16"/>
    </row>
    <row r="93" spans="2:7" ht="18">
      <c r="B93" s="36" t="s">
        <v>115</v>
      </c>
      <c r="C93" s="36">
        <v>2</v>
      </c>
      <c r="D93" s="78">
        <f t="shared" ref="D93:D111" si="8">C93/C$21</f>
        <v>4.434589800443459E-3</v>
      </c>
      <c r="E93" s="36">
        <v>65</v>
      </c>
      <c r="F93" s="15"/>
      <c r="G93" s="16"/>
    </row>
    <row r="94" spans="2:7" ht="18">
      <c r="B94" s="36" t="s">
        <v>119</v>
      </c>
      <c r="C94" s="36">
        <v>2</v>
      </c>
      <c r="D94" s="78">
        <f t="shared" si="8"/>
        <v>4.434589800443459E-3</v>
      </c>
      <c r="E94" s="36">
        <v>66</v>
      </c>
      <c r="F94" s="15"/>
      <c r="G94" s="16"/>
    </row>
    <row r="95" spans="2:7" ht="18">
      <c r="B95" s="36" t="s">
        <v>248</v>
      </c>
      <c r="C95" s="36">
        <v>1</v>
      </c>
      <c r="D95" s="78">
        <f t="shared" si="8"/>
        <v>2.2172949002217295E-3</v>
      </c>
      <c r="E95" s="36">
        <v>67</v>
      </c>
      <c r="F95" s="15"/>
      <c r="G95" s="16"/>
    </row>
    <row r="96" spans="2:7" ht="18">
      <c r="B96" s="36" t="s">
        <v>162</v>
      </c>
      <c r="C96" s="36">
        <v>1</v>
      </c>
      <c r="D96" s="78">
        <f t="shared" si="8"/>
        <v>2.2172949002217295E-3</v>
      </c>
      <c r="E96" s="36">
        <v>68</v>
      </c>
      <c r="F96" s="15"/>
      <c r="G96" s="16"/>
    </row>
    <row r="97" spans="2:15" ht="18">
      <c r="B97" s="36" t="s">
        <v>199</v>
      </c>
      <c r="C97" s="36">
        <v>1</v>
      </c>
      <c r="D97" s="78">
        <f t="shared" si="8"/>
        <v>2.2172949002217295E-3</v>
      </c>
      <c r="E97" s="36">
        <v>69</v>
      </c>
      <c r="F97" s="15"/>
      <c r="G97" s="16"/>
      <c r="O97"/>
    </row>
    <row r="98" spans="2:15" ht="18">
      <c r="B98" s="36" t="s">
        <v>109</v>
      </c>
      <c r="C98" s="36">
        <v>1</v>
      </c>
      <c r="D98" s="78">
        <f t="shared" si="8"/>
        <v>2.2172949002217295E-3</v>
      </c>
      <c r="E98" s="36">
        <v>70</v>
      </c>
      <c r="F98" s="15"/>
      <c r="G98" s="16"/>
      <c r="I98" s="16"/>
    </row>
    <row r="99" spans="2:15" ht="18">
      <c r="B99" s="36" t="s">
        <v>249</v>
      </c>
      <c r="C99" s="36">
        <v>1</v>
      </c>
      <c r="D99" s="78">
        <f t="shared" si="8"/>
        <v>2.2172949002217295E-3</v>
      </c>
      <c r="E99" s="36">
        <v>71</v>
      </c>
      <c r="F99" s="15"/>
      <c r="G99" s="16"/>
      <c r="I99" s="16"/>
    </row>
    <row r="100" spans="2:15" ht="18">
      <c r="B100" s="36" t="s">
        <v>250</v>
      </c>
      <c r="C100" s="36">
        <v>1</v>
      </c>
      <c r="D100" s="78">
        <f t="shared" si="8"/>
        <v>2.2172949002217295E-3</v>
      </c>
      <c r="E100" s="36">
        <v>72</v>
      </c>
      <c r="F100" s="15"/>
      <c r="G100" s="16"/>
      <c r="I100" s="16"/>
    </row>
    <row r="101" spans="2:15" ht="18">
      <c r="B101" s="36" t="s">
        <v>167</v>
      </c>
      <c r="C101" s="36">
        <v>1</v>
      </c>
      <c r="D101" s="78">
        <f t="shared" si="8"/>
        <v>2.2172949002217295E-3</v>
      </c>
      <c r="E101" s="36">
        <v>73</v>
      </c>
      <c r="F101" s="15"/>
      <c r="G101" s="16"/>
      <c r="I101" s="16"/>
    </row>
    <row r="102" spans="2:15" ht="18">
      <c r="B102" s="36" t="s">
        <v>214</v>
      </c>
      <c r="C102" s="36">
        <v>1</v>
      </c>
      <c r="D102" s="78">
        <f t="shared" si="8"/>
        <v>2.2172949002217295E-3</v>
      </c>
      <c r="E102" s="36">
        <v>74</v>
      </c>
      <c r="F102" s="15"/>
      <c r="G102" s="16"/>
      <c r="I102" s="16"/>
    </row>
    <row r="103" spans="2:15" ht="18">
      <c r="B103" s="36" t="s">
        <v>168</v>
      </c>
      <c r="C103" s="36">
        <v>1</v>
      </c>
      <c r="D103" s="78">
        <f t="shared" si="8"/>
        <v>2.2172949002217295E-3</v>
      </c>
      <c r="E103" s="36">
        <v>75</v>
      </c>
      <c r="F103" s="15"/>
      <c r="G103" s="16"/>
    </row>
    <row r="104" spans="2:15" ht="18">
      <c r="B104" s="36" t="s">
        <v>251</v>
      </c>
      <c r="C104" s="36">
        <v>1</v>
      </c>
      <c r="D104" s="78">
        <f t="shared" si="8"/>
        <v>2.2172949002217295E-3</v>
      </c>
      <c r="E104" s="36">
        <v>76</v>
      </c>
      <c r="F104" s="15"/>
      <c r="G104" s="16"/>
    </row>
    <row r="105" spans="2:15" ht="18">
      <c r="B105" s="36" t="s">
        <v>252</v>
      </c>
      <c r="C105" s="36">
        <v>1</v>
      </c>
      <c r="D105" s="78">
        <f t="shared" si="8"/>
        <v>2.2172949002217295E-3</v>
      </c>
      <c r="E105" s="36">
        <v>77</v>
      </c>
      <c r="F105" s="15"/>
      <c r="G105" s="16"/>
    </row>
    <row r="106" spans="2:15" ht="18">
      <c r="B106" s="36" t="s">
        <v>253</v>
      </c>
      <c r="C106" s="36">
        <v>1</v>
      </c>
      <c r="D106" s="78">
        <f t="shared" si="8"/>
        <v>2.2172949002217295E-3</v>
      </c>
      <c r="E106" s="36">
        <v>78</v>
      </c>
      <c r="F106" s="15"/>
      <c r="G106" s="16"/>
    </row>
    <row r="107" spans="2:15" ht="18">
      <c r="B107" s="36" t="s">
        <v>213</v>
      </c>
      <c r="C107" s="36">
        <v>1</v>
      </c>
      <c r="D107" s="78">
        <f t="shared" si="8"/>
        <v>2.2172949002217295E-3</v>
      </c>
      <c r="E107" s="36">
        <v>79</v>
      </c>
      <c r="F107" s="15"/>
      <c r="G107" s="16"/>
    </row>
    <row r="108" spans="2:15" ht="18">
      <c r="B108" s="77" t="s">
        <v>59</v>
      </c>
      <c r="C108" s="77">
        <v>1</v>
      </c>
      <c r="D108" s="78">
        <f t="shared" si="8"/>
        <v>2.2172949002217295E-3</v>
      </c>
      <c r="E108" s="36">
        <v>80</v>
      </c>
      <c r="F108" s="15"/>
      <c r="G108" s="16"/>
    </row>
    <row r="109" spans="2:15" ht="18">
      <c r="B109" s="77" t="s">
        <v>117</v>
      </c>
      <c r="C109" s="77">
        <v>1</v>
      </c>
      <c r="D109" s="78">
        <f t="shared" si="8"/>
        <v>2.2172949002217295E-3</v>
      </c>
      <c r="E109" s="36">
        <v>81</v>
      </c>
      <c r="F109" s="15"/>
      <c r="G109" s="16"/>
    </row>
    <row r="110" spans="2:15">
      <c r="B110" s="77" t="s">
        <v>271</v>
      </c>
      <c r="C110" s="77">
        <v>14</v>
      </c>
      <c r="D110" s="78">
        <f t="shared" si="8"/>
        <v>3.1042128603104215E-2</v>
      </c>
      <c r="E110" s="36"/>
    </row>
    <row r="111" spans="2:15" ht="15.75">
      <c r="B111" s="195" t="s">
        <v>272</v>
      </c>
      <c r="C111" s="195">
        <v>451</v>
      </c>
      <c r="D111" s="193"/>
      <c r="E111" s="194"/>
    </row>
  </sheetData>
  <sortState ref="I19:K31">
    <sortCondition descending="1" ref="J36:J48"/>
  </sortState>
  <mergeCells count="6">
    <mergeCell ref="I2:J2"/>
    <mergeCell ref="I1:J1"/>
    <mergeCell ref="F19:G19"/>
    <mergeCell ref="F17:G17"/>
    <mergeCell ref="F16:G16"/>
    <mergeCell ref="F18:G18"/>
  </mergeCells>
  <pageMargins left="0.70866141732283472" right="0.70866141732283472" top="0.74803149606299213" bottom="0.74803149606299213" header="0.31496062992125984" footer="0.31496062992125984"/>
  <pageSetup paperSize="9" scale="4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0" zoomScaleNormal="70" workbookViewId="0">
      <selection activeCell="L25" sqref="L25"/>
    </sheetView>
  </sheetViews>
  <sheetFormatPr baseColWidth="10" defaultRowHeight="15"/>
  <cols>
    <col min="1" max="1" width="13.42578125" customWidth="1"/>
    <col min="2" max="2" width="30.28515625" customWidth="1"/>
    <col min="3" max="3" width="22.5703125" customWidth="1"/>
    <col min="4" max="4" width="20.140625" customWidth="1"/>
    <col min="5" max="5" width="22.5703125" customWidth="1"/>
    <col min="7" max="7" width="26.140625" customWidth="1"/>
    <col min="8" max="8" width="23.28515625" customWidth="1"/>
    <col min="9" max="9" width="11.42578125" customWidth="1"/>
    <col min="12" max="12" width="23.42578125" customWidth="1"/>
  </cols>
  <sheetData>
    <row r="1" spans="1:13" ht="42" customHeight="1" thickBot="1">
      <c r="A1" s="73"/>
      <c r="B1" s="8" t="s">
        <v>224</v>
      </c>
      <c r="C1" s="25" t="s">
        <v>75</v>
      </c>
      <c r="D1" s="25" t="s">
        <v>67</v>
      </c>
      <c r="H1" s="191" t="s">
        <v>69</v>
      </c>
      <c r="I1" s="191"/>
      <c r="J1" s="192"/>
    </row>
    <row r="2" spans="1:13" ht="38.450000000000003" customHeight="1">
      <c r="B2" s="166">
        <f>'20210130'!I3</f>
        <v>44226</v>
      </c>
      <c r="C2" s="165" t="s">
        <v>36</v>
      </c>
      <c r="D2" s="148" t="s">
        <v>37</v>
      </c>
      <c r="E2" s="148" t="s">
        <v>38</v>
      </c>
      <c r="F2" s="16"/>
      <c r="H2" s="176" t="s">
        <v>260</v>
      </c>
      <c r="I2" s="177">
        <v>274</v>
      </c>
    </row>
    <row r="3" spans="1:13" ht="28.9" customHeight="1">
      <c r="B3" s="149" t="s">
        <v>39</v>
      </c>
      <c r="C3" s="150">
        <v>2769</v>
      </c>
      <c r="D3" s="150">
        <v>347</v>
      </c>
      <c r="E3" s="151">
        <f>D3/C3</f>
        <v>0.12531599855543518</v>
      </c>
      <c r="F3" s="16"/>
      <c r="G3" s="16"/>
      <c r="H3" s="178" t="s">
        <v>261</v>
      </c>
      <c r="I3" s="179">
        <v>0</v>
      </c>
    </row>
    <row r="4" spans="1:13" ht="38.450000000000003" customHeight="1">
      <c r="B4" s="152" t="s">
        <v>40</v>
      </c>
      <c r="C4" s="17">
        <v>653</v>
      </c>
      <c r="D4" s="17">
        <v>104</v>
      </c>
      <c r="E4" s="153">
        <f>D4/C4</f>
        <v>0.15926493108728942</v>
      </c>
      <c r="G4" s="16"/>
      <c r="I4" s="26"/>
    </row>
    <row r="5" spans="1:13" ht="42" customHeight="1">
      <c r="B5" s="154" t="s">
        <v>41</v>
      </c>
      <c r="C5" s="155">
        <f>SUM(C3:C4)</f>
        <v>3422</v>
      </c>
      <c r="D5" s="155">
        <f>SUM(D3:D4)</f>
        <v>451</v>
      </c>
      <c r="E5" s="156">
        <f>D5/C5</f>
        <v>0.13179427235534774</v>
      </c>
      <c r="H5" s="74"/>
      <c r="I5" s="26"/>
    </row>
    <row r="6" spans="1:13" ht="18">
      <c r="H6" s="75"/>
      <c r="I6" s="26"/>
    </row>
    <row r="7" spans="1:13">
      <c r="C7" s="8" t="s">
        <v>196</v>
      </c>
      <c r="E7" s="23" t="s">
        <v>76</v>
      </c>
      <c r="F7" s="23"/>
    </row>
    <row r="8" spans="1:13" ht="36" customHeight="1">
      <c r="B8" s="90" t="str">
        <f>'20210130'!B16</f>
        <v>Zaragoza</v>
      </c>
      <c r="C8" s="91">
        <f>'20210130'!C16</f>
        <v>290</v>
      </c>
      <c r="E8" s="108" t="s">
        <v>62</v>
      </c>
      <c r="F8" s="109">
        <v>642</v>
      </c>
      <c r="G8" s="8" t="s">
        <v>218</v>
      </c>
    </row>
    <row r="9" spans="1:13" ht="18.75">
      <c r="B9" s="88" t="str">
        <f>'20210130'!B17</f>
        <v>Teruel</v>
      </c>
      <c r="C9" s="89">
        <f>'20210130'!C17</f>
        <v>111</v>
      </c>
      <c r="E9" s="110" t="s">
        <v>42</v>
      </c>
      <c r="F9" s="111">
        <v>1633</v>
      </c>
      <c r="G9" s="159" t="s">
        <v>219</v>
      </c>
      <c r="M9" s="26"/>
    </row>
    <row r="10" spans="1:13" ht="37.5">
      <c r="B10" s="90" t="str">
        <f>'20210130'!B18</f>
        <v>Huesca</v>
      </c>
      <c r="C10" s="91">
        <f>'20210130'!C18</f>
        <v>41</v>
      </c>
      <c r="E10" s="108" t="s">
        <v>63</v>
      </c>
      <c r="F10" s="109">
        <v>65</v>
      </c>
      <c r="G10" s="159" t="s">
        <v>226</v>
      </c>
      <c r="M10" s="26"/>
    </row>
    <row r="11" spans="1:13" ht="37.5">
      <c r="B11" s="88" t="s">
        <v>160</v>
      </c>
      <c r="C11" s="89">
        <f>'20210130'!C19+'20210130'!C20</f>
        <v>9</v>
      </c>
      <c r="E11" s="110" t="s">
        <v>64</v>
      </c>
      <c r="F11" s="111">
        <v>14</v>
      </c>
      <c r="G11" s="159" t="s">
        <v>204</v>
      </c>
      <c r="M11" s="26"/>
    </row>
    <row r="12" spans="1:13" ht="18.75">
      <c r="B12" s="90" t="s">
        <v>24</v>
      </c>
      <c r="C12" s="91">
        <f>SUM(C8:C11)</f>
        <v>451</v>
      </c>
      <c r="E12" s="112" t="s">
        <v>173</v>
      </c>
      <c r="F12" s="113">
        <f>SUM(F8:F11)</f>
        <v>2354</v>
      </c>
      <c r="G12" s="167" t="s">
        <v>208</v>
      </c>
      <c r="M12" s="26"/>
    </row>
    <row r="13" spans="1:13">
      <c r="G13" s="167" t="s">
        <v>209</v>
      </c>
    </row>
    <row r="14" spans="1:13">
      <c r="B14" s="8" t="s">
        <v>202</v>
      </c>
      <c r="G14" s="159" t="s">
        <v>210</v>
      </c>
    </row>
    <row r="15" spans="1:13" ht="34.15" customHeight="1">
      <c r="B15" s="169" t="s">
        <v>221</v>
      </c>
      <c r="C15" s="85" t="s">
        <v>191</v>
      </c>
      <c r="D15" s="169" t="s">
        <v>222</v>
      </c>
      <c r="E15" s="164" t="s">
        <v>203</v>
      </c>
      <c r="G15" s="160" t="s">
        <v>215</v>
      </c>
    </row>
    <row r="16" spans="1:13">
      <c r="B16" s="171" t="s">
        <v>164</v>
      </c>
      <c r="C16" s="172">
        <f>'20210130'!F3+'20210130'!F4</f>
        <v>0.18535469107551486</v>
      </c>
      <c r="D16" s="170">
        <f>C16-E16</f>
        <v>8.3635406330369866E-3</v>
      </c>
      <c r="E16" s="163">
        <v>0.17699115044247787</v>
      </c>
      <c r="G16" s="167" t="s">
        <v>216</v>
      </c>
      <c r="H16" s="146"/>
    </row>
    <row r="17" spans="2:10">
      <c r="B17" s="173" t="s">
        <v>44</v>
      </c>
      <c r="C17" s="174">
        <f>'20210130'!F3+'20210130'!F4+'20210130'!F5+'20210130'!F6</f>
        <v>0.38901601830663612</v>
      </c>
      <c r="D17" s="170">
        <f t="shared" ref="D17:D20" si="0">C17-E17</f>
        <v>-1.9538553964750294E-2</v>
      </c>
      <c r="E17" s="163">
        <v>0.40855457227138642</v>
      </c>
      <c r="G17" s="159" t="s">
        <v>256</v>
      </c>
    </row>
    <row r="18" spans="2:10">
      <c r="B18" s="171" t="s">
        <v>45</v>
      </c>
      <c r="C18" s="172">
        <f>'20210130'!F7+'20210130'!F6+'20210130'!F5+'20210130'!F4+'20210130'!F3</f>
        <v>0.52402745995423339</v>
      </c>
      <c r="D18" s="170">
        <f t="shared" si="0"/>
        <v>-1.046286358451054E-3</v>
      </c>
      <c r="E18" s="163">
        <v>0.52507374631268444</v>
      </c>
      <c r="G18" s="159" t="s">
        <v>217</v>
      </c>
    </row>
    <row r="19" spans="2:10">
      <c r="B19" s="173" t="s">
        <v>46</v>
      </c>
      <c r="C19" s="174">
        <f>'20210130'!F10+'20210130'!F11</f>
        <v>0.22425629290617849</v>
      </c>
      <c r="D19" s="170">
        <f t="shared" si="0"/>
        <v>4.8740068717387924E-2</v>
      </c>
      <c r="E19" s="163">
        <v>0.17551622418879056</v>
      </c>
      <c r="I19" s="146"/>
      <c r="J19" s="30"/>
    </row>
    <row r="20" spans="2:10">
      <c r="B20" s="171" t="s">
        <v>47</v>
      </c>
      <c r="C20" s="172">
        <f>'20210130'!F11</f>
        <v>0.12814645308924486</v>
      </c>
      <c r="D20" s="170">
        <f t="shared" si="0"/>
        <v>3.0801320345882024E-2</v>
      </c>
      <c r="E20" s="163">
        <v>9.7345132743362831E-2</v>
      </c>
      <c r="G20" s="160" t="s">
        <v>220</v>
      </c>
    </row>
    <row r="21" spans="2:10" ht="16.5" customHeight="1">
      <c r="G21" s="161" t="s">
        <v>200</v>
      </c>
    </row>
    <row r="22" spans="2:10" ht="18">
      <c r="B22" s="18"/>
    </row>
    <row r="23" spans="2:10" ht="39" customHeight="1" thickBot="1">
      <c r="B23" s="19" t="s">
        <v>48</v>
      </c>
      <c r="C23" s="20" t="s">
        <v>49</v>
      </c>
      <c r="D23" s="20" t="s">
        <v>26</v>
      </c>
      <c r="E23" s="22" t="s">
        <v>61</v>
      </c>
      <c r="G23" s="157"/>
      <c r="H23" s="146"/>
      <c r="I23" s="146"/>
      <c r="J23" s="30"/>
    </row>
    <row r="24" spans="2:10" ht="18">
      <c r="B24" s="27" t="s">
        <v>136</v>
      </c>
      <c r="C24" s="92">
        <v>6</v>
      </c>
      <c r="D24" s="92" t="s">
        <v>228</v>
      </c>
      <c r="E24" s="31">
        <f>C26*100/SUM(C24:C29)</f>
        <v>56.287425149700596</v>
      </c>
      <c r="G24" s="180" t="s">
        <v>262</v>
      </c>
      <c r="H24" s="162"/>
      <c r="J24" s="30"/>
    </row>
    <row r="25" spans="2:10" ht="18.75">
      <c r="B25" s="15" t="s">
        <v>131</v>
      </c>
      <c r="C25">
        <v>2</v>
      </c>
      <c r="D25" s="29" t="s">
        <v>229</v>
      </c>
      <c r="E25" s="21"/>
      <c r="G25" s="8" t="s">
        <v>263</v>
      </c>
      <c r="H25" s="146"/>
      <c r="I25" s="147" t="s">
        <v>201</v>
      </c>
      <c r="J25" s="162"/>
    </row>
    <row r="26" spans="2:10" ht="18">
      <c r="B26" s="15" t="s">
        <v>50</v>
      </c>
      <c r="C26">
        <v>94</v>
      </c>
      <c r="D26" s="29" t="s">
        <v>230</v>
      </c>
      <c r="G26" s="8" t="s">
        <v>264</v>
      </c>
      <c r="J26" s="30"/>
    </row>
    <row r="27" spans="2:10" ht="18">
      <c r="B27" s="15" t="s">
        <v>134</v>
      </c>
      <c r="C27">
        <v>7</v>
      </c>
      <c r="D27" s="29" t="s">
        <v>231</v>
      </c>
      <c r="H27" s="159" t="s">
        <v>266</v>
      </c>
    </row>
    <row r="28" spans="2:10" ht="18">
      <c r="B28" s="15" t="s">
        <v>51</v>
      </c>
      <c r="C28">
        <v>22</v>
      </c>
      <c r="D28" s="29" t="s">
        <v>232</v>
      </c>
      <c r="H28" s="159" t="s">
        <v>265</v>
      </c>
    </row>
    <row r="29" spans="2:10" ht="18">
      <c r="B29" s="15" t="s">
        <v>52</v>
      </c>
      <c r="C29">
        <v>36</v>
      </c>
      <c r="D29" s="29" t="s">
        <v>233</v>
      </c>
      <c r="H29" s="159" t="s">
        <v>267</v>
      </c>
    </row>
    <row r="30" spans="2:10" ht="18">
      <c r="B30" s="15" t="s">
        <v>35</v>
      </c>
      <c r="C30">
        <v>284</v>
      </c>
      <c r="D30" s="29" t="s">
        <v>234</v>
      </c>
      <c r="H30" s="159" t="s">
        <v>268</v>
      </c>
    </row>
    <row r="31" spans="2:10">
      <c r="D31" s="29"/>
      <c r="H31" s="159" t="s">
        <v>269</v>
      </c>
    </row>
    <row r="32" spans="2:10">
      <c r="E32" s="22" t="s">
        <v>60</v>
      </c>
      <c r="H32" s="159" t="s">
        <v>270</v>
      </c>
    </row>
    <row r="33" spans="2:6" ht="18.75" thickBot="1">
      <c r="B33" s="19" t="s">
        <v>53</v>
      </c>
      <c r="C33" s="20" t="s">
        <v>49</v>
      </c>
      <c r="D33" s="20" t="s">
        <v>26</v>
      </c>
      <c r="E33" s="31">
        <f>C34*100/SUM(C34:C54)</f>
        <v>86.696230598669629</v>
      </c>
      <c r="F33" s="14" t="s">
        <v>197</v>
      </c>
    </row>
    <row r="34" spans="2:6" ht="18">
      <c r="B34" s="15" t="s">
        <v>54</v>
      </c>
      <c r="C34" s="94">
        <v>391</v>
      </c>
      <c r="D34" s="94" t="s">
        <v>235</v>
      </c>
    </row>
    <row r="35" spans="2:6" ht="18">
      <c r="B35" s="15" t="s">
        <v>87</v>
      </c>
      <c r="C35" s="94">
        <v>13</v>
      </c>
      <c r="D35" s="94" t="s">
        <v>236</v>
      </c>
    </row>
    <row r="36" spans="2:6" ht="18">
      <c r="B36" s="15" t="s">
        <v>92</v>
      </c>
      <c r="C36" s="94">
        <v>11</v>
      </c>
      <c r="D36" s="94" t="s">
        <v>237</v>
      </c>
    </row>
    <row r="37" spans="2:6" ht="18">
      <c r="B37" s="15" t="s">
        <v>91</v>
      </c>
      <c r="C37" s="94">
        <v>8</v>
      </c>
      <c r="D37" s="94" t="s">
        <v>238</v>
      </c>
    </row>
    <row r="38" spans="2:6" ht="18">
      <c r="B38" s="15" t="s">
        <v>161</v>
      </c>
      <c r="C38" s="94">
        <v>4</v>
      </c>
      <c r="D38" s="94" t="s">
        <v>239</v>
      </c>
    </row>
    <row r="39" spans="2:6" ht="18">
      <c r="B39" s="15" t="s">
        <v>240</v>
      </c>
      <c r="C39" s="94">
        <v>2</v>
      </c>
      <c r="D39" s="94" t="s">
        <v>229</v>
      </c>
    </row>
    <row r="40" spans="2:6" ht="18">
      <c r="B40" s="15" t="s">
        <v>151</v>
      </c>
      <c r="C40" s="94">
        <v>1</v>
      </c>
      <c r="D40" s="94" t="s">
        <v>241</v>
      </c>
    </row>
    <row r="41" spans="2:6" ht="18">
      <c r="B41" s="15" t="s">
        <v>194</v>
      </c>
      <c r="C41" s="94">
        <v>1</v>
      </c>
      <c r="D41" s="94" t="s">
        <v>241</v>
      </c>
    </row>
    <row r="42" spans="2:6" ht="18">
      <c r="B42" s="15" t="s">
        <v>152</v>
      </c>
      <c r="C42" s="94">
        <v>1</v>
      </c>
      <c r="D42" s="94" t="s">
        <v>241</v>
      </c>
    </row>
    <row r="43" spans="2:6" ht="18">
      <c r="B43" s="15" t="s">
        <v>55</v>
      </c>
      <c r="C43" s="94">
        <v>1</v>
      </c>
      <c r="D43" s="94" t="s">
        <v>241</v>
      </c>
    </row>
    <row r="44" spans="2:6" ht="18">
      <c r="B44" s="15" t="s">
        <v>153</v>
      </c>
      <c r="C44" s="94">
        <v>1</v>
      </c>
      <c r="D44" s="94" t="s">
        <v>241</v>
      </c>
    </row>
    <row r="45" spans="2:6" ht="18">
      <c r="B45" s="15" t="s">
        <v>205</v>
      </c>
      <c r="C45" s="94">
        <v>1</v>
      </c>
      <c r="D45" s="94" t="s">
        <v>241</v>
      </c>
    </row>
    <row r="46" spans="2:6" ht="18">
      <c r="B46" s="15" t="s">
        <v>206</v>
      </c>
      <c r="C46" s="94">
        <v>1</v>
      </c>
      <c r="D46" s="94" t="s">
        <v>241</v>
      </c>
    </row>
    <row r="47" spans="2:6" ht="18">
      <c r="B47" s="15" t="s">
        <v>193</v>
      </c>
      <c r="C47" s="94">
        <v>1</v>
      </c>
      <c r="D47" s="94" t="s">
        <v>241</v>
      </c>
    </row>
    <row r="48" spans="2:6" ht="18">
      <c r="B48" s="15" t="s">
        <v>242</v>
      </c>
      <c r="C48" s="94">
        <v>1</v>
      </c>
      <c r="D48" s="94" t="s">
        <v>241</v>
      </c>
    </row>
    <row r="49" spans="2:4" ht="18">
      <c r="B49" s="15" t="s">
        <v>175</v>
      </c>
      <c r="C49" s="94">
        <v>1</v>
      </c>
      <c r="D49" s="94" t="s">
        <v>241</v>
      </c>
    </row>
    <row r="50" spans="2:4" ht="18">
      <c r="B50" s="15" t="s">
        <v>195</v>
      </c>
      <c r="C50" s="94">
        <v>1</v>
      </c>
      <c r="D50" s="94" t="s">
        <v>241</v>
      </c>
    </row>
    <row r="51" spans="2:4">
      <c r="B51" t="s">
        <v>243</v>
      </c>
      <c r="C51" s="94">
        <v>1</v>
      </c>
      <c r="D51" s="94" t="s">
        <v>241</v>
      </c>
    </row>
    <row r="52" spans="2:4">
      <c r="B52" t="s">
        <v>207</v>
      </c>
      <c r="C52" s="93">
        <v>1</v>
      </c>
      <c r="D52" s="94" t="s">
        <v>241</v>
      </c>
    </row>
    <row r="53" spans="2:4">
      <c r="B53" t="s">
        <v>176</v>
      </c>
      <c r="C53" s="93">
        <v>1</v>
      </c>
      <c r="D53" s="94" t="s">
        <v>241</v>
      </c>
    </row>
    <row r="54" spans="2:4">
      <c r="B54" t="s">
        <v>35</v>
      </c>
      <c r="C54">
        <v>8</v>
      </c>
      <c r="D54" s="29" t="s">
        <v>238</v>
      </c>
    </row>
  </sheetData>
  <mergeCells count="1">
    <mergeCell ref="H1:J1"/>
  </mergeCells>
  <conditionalFormatting sqref="J19 J23:J24 J26">
    <cfRule type="cellIs" dxfId="3" priority="4" operator="greaterThan">
      <formula>0</formula>
    </cfRule>
    <cfRule type="cellIs" dxfId="2" priority="5" operator="greaterThan">
      <formula>0</formula>
    </cfRule>
  </conditionalFormatting>
  <conditionalFormatting sqref="D16:D20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20210130</vt:lpstr>
      <vt:lpstr>PARA OCULTAR POSITIVIDAD</vt:lpstr>
      <vt:lpstr>'PARA OCULTAR POSITIVIDAD'!Área_de_impresión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2021-01-31T14:53:20Z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