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0" windowWidth="15525" windowHeight="9615"/>
  </bookViews>
  <sheets>
    <sheet name="20210122" sheetId="1" r:id="rId1"/>
    <sheet name="PARA OCULTAR POSITIVIDAD" sheetId="2" state="hidden" r:id="rId2"/>
  </sheets>
  <definedNames>
    <definedName name="_xlnm._FilterDatabase" localSheetId="0" hidden="1">'20210122'!#REF!</definedName>
    <definedName name="_xlnm.Print_Area" localSheetId="1">'PARA OCULTAR POSITIVIDAD'!$A$16:$E$57</definedName>
  </definedNames>
  <calcPr calcId="124519"/>
  <fileRecoveryPr repairLoad="1"/>
</workbook>
</file>

<file path=xl/calcChain.xml><?xml version="1.0" encoding="utf-8"?>
<calcChain xmlns="http://schemas.openxmlformats.org/spreadsheetml/2006/main">
  <c r="C66" i="1"/>
  <c r="N54" l="1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53"/>
  <c r="B128"/>
  <c r="M23"/>
  <c r="E33" i="2"/>
  <c r="C28" i="1"/>
  <c r="C27"/>
  <c r="C13" i="2" l="1"/>
  <c r="B24" i="1"/>
  <c r="E8"/>
  <c r="N37" l="1"/>
  <c r="N39"/>
  <c r="N41"/>
  <c r="N43"/>
  <c r="N45"/>
  <c r="N47"/>
  <c r="N36"/>
  <c r="C118"/>
  <c r="C120"/>
  <c r="C122"/>
  <c r="C124"/>
  <c r="C126"/>
  <c r="C35"/>
  <c r="C37"/>
  <c r="C39"/>
  <c r="C41"/>
  <c r="C43"/>
  <c r="C45"/>
  <c r="C47"/>
  <c r="C49"/>
  <c r="C51"/>
  <c r="C53"/>
  <c r="C55"/>
  <c r="C57"/>
  <c r="C59"/>
  <c r="C61"/>
  <c r="C63"/>
  <c r="C65"/>
  <c r="C67"/>
  <c r="C69"/>
  <c r="C71"/>
  <c r="C73"/>
  <c r="C75"/>
  <c r="C77"/>
  <c r="C79"/>
  <c r="C81"/>
  <c r="C83"/>
  <c r="C85"/>
  <c r="C87"/>
  <c r="C89"/>
  <c r="C91"/>
  <c r="C93"/>
  <c r="C95"/>
  <c r="C97"/>
  <c r="C99"/>
  <c r="C101"/>
  <c r="C103"/>
  <c r="C105"/>
  <c r="C107"/>
  <c r="C109"/>
  <c r="C111"/>
  <c r="C113"/>
  <c r="C115"/>
  <c r="C33"/>
  <c r="N38"/>
  <c r="N40"/>
  <c r="N42"/>
  <c r="N44"/>
  <c r="N46"/>
  <c r="N48"/>
  <c r="C127"/>
  <c r="C117"/>
  <c r="C119"/>
  <c r="C121"/>
  <c r="C123"/>
  <c r="C125"/>
  <c r="C34"/>
  <c r="C36"/>
  <c r="C38"/>
  <c r="C40"/>
  <c r="C42"/>
  <c r="C44"/>
  <c r="C46"/>
  <c r="C48"/>
  <c r="C50"/>
  <c r="C52"/>
  <c r="C54"/>
  <c r="C56"/>
  <c r="C58"/>
  <c r="C60"/>
  <c r="C62"/>
  <c r="C64"/>
  <c r="C68"/>
  <c r="C70"/>
  <c r="C74"/>
  <c r="C78"/>
  <c r="C82"/>
  <c r="C86"/>
  <c r="C90"/>
  <c r="C94"/>
  <c r="C98"/>
  <c r="C102"/>
  <c r="C106"/>
  <c r="C110"/>
  <c r="C114"/>
  <c r="C72"/>
  <c r="C76"/>
  <c r="C80"/>
  <c r="C84"/>
  <c r="C88"/>
  <c r="C92"/>
  <c r="C96"/>
  <c r="C100"/>
  <c r="C104"/>
  <c r="C108"/>
  <c r="C112"/>
  <c r="C116"/>
  <c r="F70" i="2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69"/>
  <c r="E3" i="1" l="1"/>
  <c r="E10" l="1"/>
  <c r="E6"/>
  <c r="E4"/>
  <c r="C16" i="2" s="1"/>
  <c r="E16" s="1"/>
  <c r="E11" i="1"/>
  <c r="C20" i="2" s="1"/>
  <c r="E20" s="1"/>
  <c r="E9" i="1"/>
  <c r="E7"/>
  <c r="C18" i="2" s="1"/>
  <c r="E18" s="1"/>
  <c r="E5" i="1"/>
  <c r="C17" i="2" l="1"/>
  <c r="E17" s="1"/>
  <c r="C19"/>
  <c r="E19" s="1"/>
  <c r="M81" i="1"/>
  <c r="D5" i="2" l="1"/>
  <c r="E3" l="1"/>
  <c r="E4"/>
  <c r="C5"/>
  <c r="E5" s="1"/>
  <c r="E24" l="1"/>
  <c r="M49" i="1" l="1"/>
  <c r="F12" i="2" l="1"/>
  <c r="B13" i="1"/>
  <c r="F3" l="1"/>
  <c r="C13"/>
  <c r="F4" l="1"/>
  <c r="F5" s="1"/>
  <c r="F6" s="1"/>
  <c r="F7" s="1"/>
  <c r="F8" s="1"/>
  <c r="F9" s="1"/>
  <c r="F10" s="1"/>
  <c r="F11" s="1"/>
</calcChain>
</file>

<file path=xl/sharedStrings.xml><?xml version="1.0" encoding="utf-8"?>
<sst xmlns="http://schemas.openxmlformats.org/spreadsheetml/2006/main" count="402" uniqueCount="349">
  <si>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</si>
  <si>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</si>
  <si>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</si>
  <si>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</si>
  <si>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</si>
  <si>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</si>
  <si>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</si>
  <si>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</si>
  <si>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</si>
  <si>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</si>
  <si>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</si>
  <si>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</si>
  <si>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</si>
  <si>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TERUEL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</si>
  <si>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</si>
  <si>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</si>
  <si>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</si>
  <si>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</si>
  <si>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</si>
  <si>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</si>
  <si>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Porcentaje</t>
  </si>
  <si>
    <t>ZBS con casos</t>
  </si>
  <si>
    <t>ZARAGOZA I</t>
  </si>
  <si>
    <t>ZARAGOZA III</t>
  </si>
  <si>
    <t>TOTAL</t>
  </si>
  <si>
    <t>nº casos</t>
  </si>
  <si>
    <t>%</t>
  </si>
  <si>
    <t>Valdespartera-Montecanal</t>
  </si>
  <si>
    <t>Teruel Ensanche</t>
  </si>
  <si>
    <t>Casos en municipios con más de 10.000 habitantes</t>
  </si>
  <si>
    <t>Zaragoza</t>
  </si>
  <si>
    <t>Huesca</t>
  </si>
  <si>
    <t>Teruel</t>
  </si>
  <si>
    <t>MUNICIPIO</t>
  </si>
  <si>
    <t>CALATAYUD</t>
  </si>
  <si>
    <t>ZARAGOZA II</t>
  </si>
  <si>
    <t>COMARCA</t>
  </si>
  <si>
    <t>&gt;20</t>
  </si>
  <si>
    <t>5-9</t>
  </si>
  <si>
    <t>0-4</t>
  </si>
  <si>
    <t>10-14</t>
  </si>
  <si>
    <t>15-20</t>
  </si>
  <si>
    <t>Desconocido</t>
  </si>
  <si>
    <t>Número</t>
  </si>
  <si>
    <t>Pruebas +</t>
  </si>
  <si>
    <t>Positividad</t>
  </si>
  <si>
    <t>ALTAS EPIDEMIOLÓGICAS</t>
  </si>
  <si>
    <t>PCR CARGADAS</t>
  </si>
  <si>
    <t>TEST RÁPIDOS ANTÍGENOS REALIZADOS</t>
  </si>
  <si>
    <t>TODAS LAS PRUEBAS</t>
  </si>
  <si>
    <t>FALLECIDOS</t>
  </si>
  <si>
    <t>PCR</t>
  </si>
  <si>
    <t>Total</t>
  </si>
  <si>
    <t>dia actual</t>
  </si>
  <si>
    <t>diferencia</t>
  </si>
  <si>
    <t>Menos de 14 años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</si>
  <si>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</si>
  <si>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</si>
  <si>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</si>
  <si>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</si>
  <si>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</si>
  <si>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</si>
  <si>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</si>
  <si>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Laboral</t>
  </si>
  <si>
    <t>Otros</t>
  </si>
  <si>
    <t>País de origen</t>
  </si>
  <si>
    <t>España</t>
  </si>
  <si>
    <t>Ecuador</t>
  </si>
  <si>
    <t>%  sobre el total dia previo</t>
  </si>
  <si>
    <t>Mancomunidad Central De Zaragoza</t>
  </si>
  <si>
    <t>Comunidad De Teruel</t>
  </si>
  <si>
    <t>Hoya De Huesca / Plana De Uesca</t>
  </si>
  <si>
    <t>Torre Ramona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</si>
  <si>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</si>
  <si>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</si>
  <si>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</si>
  <si>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</si>
  <si>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</si>
  <si>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</si>
  <si>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</si>
  <si>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</si>
  <si>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>dia previo(pegar valores)</t>
  </si>
  <si>
    <t>Avenida Cataluña</t>
  </si>
  <si>
    <t xml:space="preserve">DE DATA COVID (MAPA ZONAS) SELECCIONANDO EL DIA </t>
  </si>
  <si>
    <t>SECTOR</t>
  </si>
  <si>
    <t>Altas epidemiológicas</t>
  </si>
  <si>
    <t>Fallecidos</t>
  </si>
  <si>
    <t>Alcañiz</t>
  </si>
  <si>
    <t>BARBASTRO</t>
  </si>
  <si>
    <t>Almozara</t>
  </si>
  <si>
    <t>Comunidad De Calatayud</t>
  </si>
  <si>
    <t>DATO DE APPSANIDAD (correo pcr ag)</t>
  </si>
  <si>
    <t>Del kettle de TODOS LOS CASOS POR FECHA DE ULTIMO RESULTADO. TIPO PRUEBA. FilleZilla y ejecutar R</t>
  </si>
  <si>
    <t>Arrabal</t>
  </si>
  <si>
    <t>Más de 75 años</t>
  </si>
  <si>
    <t>Cinco Villas</t>
  </si>
  <si>
    <t>Jiloca</t>
  </si>
  <si>
    <t>Maria De Huerva</t>
  </si>
  <si>
    <t>Tauste</t>
  </si>
  <si>
    <t>Ejea De Los Caballeros</t>
  </si>
  <si>
    <t>Universitas</t>
  </si>
  <si>
    <t>Sagasta-Ruiseñores</t>
  </si>
  <si>
    <t>Reboleria</t>
  </si>
  <si>
    <t>Santa Isabel</t>
  </si>
  <si>
    <t>ALCAÑIZ</t>
  </si>
  <si>
    <t>Bajo Aragón</t>
  </si>
  <si>
    <t>Rumania</t>
  </si>
  <si>
    <t>Fernando El Catolico</t>
  </si>
  <si>
    <t>Hernan Cortes</t>
  </si>
  <si>
    <t>San Pablo</t>
  </si>
  <si>
    <t>Colombia</t>
  </si>
  <si>
    <t>Marruecos</t>
  </si>
  <si>
    <t>Las Fuentes Norte</t>
  </si>
  <si>
    <t>San Jose Centro</t>
  </si>
  <si>
    <t>San Jose Norte</t>
  </si>
  <si>
    <t>Calamocha</t>
  </si>
  <si>
    <t>Teruel Centro</t>
  </si>
  <si>
    <t>Utebo</t>
  </si>
  <si>
    <t>Romareda - Seminario</t>
  </si>
  <si>
    <t>Huesca Capital Nº 2 (Santo Grial)</t>
  </si>
  <si>
    <t>Delicias Norte</t>
  </si>
  <si>
    <t>Delicias Sur</t>
  </si>
  <si>
    <t>San Jose Sur</t>
  </si>
  <si>
    <t>Ribera Alta Del Ebro</t>
  </si>
  <si>
    <t>Oliver</t>
  </si>
  <si>
    <t>Miralbueno-Garrapinillos</t>
  </si>
  <si>
    <t>Actur Sur</t>
  </si>
  <si>
    <t>Bajo Aragón-Caspe / Baix Aragó-Casp</t>
  </si>
  <si>
    <t>Actur Norte</t>
  </si>
  <si>
    <t>Fuentes De Ebro</t>
  </si>
  <si>
    <t>Independencia</t>
  </si>
  <si>
    <t>Andorra</t>
  </si>
  <si>
    <t xml:space="preserve">Ejea De Los Caballeros </t>
  </si>
  <si>
    <t>Andorra-Sierra De Arcos</t>
  </si>
  <si>
    <t>Ribera Baja Del Ebro</t>
  </si>
  <si>
    <t>Bajo Martín</t>
  </si>
  <si>
    <t>Campo De Daroca</t>
  </si>
  <si>
    <t>Valdejalón</t>
  </si>
  <si>
    <t>Calatayud Urbana</t>
  </si>
  <si>
    <t>Madre Vedruna-Miraflores</t>
  </si>
  <si>
    <t>Torrero La Paz</t>
  </si>
  <si>
    <t>Venecia</t>
  </si>
  <si>
    <t xml:space="preserve">Zaragoza </t>
  </si>
  <si>
    <t xml:space="preserve">Teruel </t>
  </si>
  <si>
    <t xml:space="preserve">Cuarte De Huerva </t>
  </si>
  <si>
    <t xml:space="preserve">Fraga </t>
  </si>
  <si>
    <t xml:space="preserve">Tarazona </t>
  </si>
  <si>
    <t xml:space="preserve">Alcañiz </t>
  </si>
  <si>
    <t>Hijar</t>
  </si>
  <si>
    <t>Villamayor</t>
  </si>
  <si>
    <t xml:space="preserve">Calatayud </t>
  </si>
  <si>
    <t xml:space="preserve">Huesca </t>
  </si>
  <si>
    <t xml:space="preserve">Utebo </t>
  </si>
  <si>
    <t xml:space="preserve">   LETALIDAD</t>
  </si>
  <si>
    <t xml:space="preserve">        MORTALIDAD/10.000</t>
  </si>
  <si>
    <t>ALMOZARA</t>
  </si>
  <si>
    <t>Huesca Capital Nº 3 (Pirineos)</t>
  </si>
  <si>
    <t>Alagon</t>
  </si>
  <si>
    <t>Valderrobres</t>
  </si>
  <si>
    <t>Epila</t>
  </si>
  <si>
    <t>Valdefierro</t>
  </si>
  <si>
    <t>Bombarda</t>
  </si>
  <si>
    <t>Zalfonada</t>
  </si>
  <si>
    <t>Zuera</t>
  </si>
  <si>
    <t>La Ribagorza</t>
  </si>
  <si>
    <t>Matarraña / Matarranya</t>
  </si>
  <si>
    <t>Campo De Borja</t>
  </si>
  <si>
    <t>Los Monegros</t>
  </si>
  <si>
    <t>ARRABAL</t>
  </si>
  <si>
    <t>CAMPO DE BELCHITE</t>
  </si>
  <si>
    <t>FERNANDO EL CATOLICO</t>
  </si>
  <si>
    <t>SAN PABLO</t>
  </si>
  <si>
    <t>SANTA ISABEL</t>
  </si>
  <si>
    <t>TORRE RAMONA</t>
  </si>
  <si>
    <t>TORRERO LA PAZ</t>
  </si>
  <si>
    <t>UNIVERSITAS</t>
  </si>
  <si>
    <t>Centro socio-sanitario</t>
  </si>
  <si>
    <t>Nicaragua</t>
  </si>
  <si>
    <t>Casetas</t>
  </si>
  <si>
    <t>Actur Oeste</t>
  </si>
  <si>
    <t>Monreal Del Campo</t>
  </si>
  <si>
    <t xml:space="preserve">Barbastro </t>
  </si>
  <si>
    <t>LAS FUENTES NORTE</t>
  </si>
  <si>
    <t>SAN JOSE CENTRO</t>
  </si>
  <si>
    <t>SAN JOSE SUR</t>
  </si>
  <si>
    <t>Honduras</t>
  </si>
  <si>
    <t>Calanda</t>
  </si>
  <si>
    <t>Campo De Belchite</t>
  </si>
  <si>
    <t xml:space="preserve">Jaca </t>
  </si>
  <si>
    <t>ALMUDEVAR</t>
  </si>
  <si>
    <t>DELICIAS NORTE</t>
  </si>
  <si>
    <t xml:space="preserve">Monzón </t>
  </si>
  <si>
    <t>AVENIDA CATALUÑA</t>
  </si>
  <si>
    <t>Escolar</t>
  </si>
  <si>
    <t>BOMBARDA</t>
  </si>
  <si>
    <t>CALAMOCHA</t>
  </si>
  <si>
    <t>Daroca</t>
  </si>
  <si>
    <t>SAGASTA-RUISEÑORES</t>
  </si>
  <si>
    <t>TERUEL ENSANCHE</t>
  </si>
  <si>
    <t>Centro sanitario</t>
  </si>
  <si>
    <t>ALAGON</t>
  </si>
  <si>
    <t>EJEA DE LOS CABALLEROS</t>
  </si>
  <si>
    <t>REBOLERIA</t>
  </si>
  <si>
    <t>Utrillas</t>
  </si>
  <si>
    <t>Benabarre</t>
  </si>
  <si>
    <t>Bujaraloz</t>
  </si>
  <si>
    <t>Gallur</t>
  </si>
  <si>
    <t>Cuencas Mineras</t>
  </si>
  <si>
    <t>Somontano De Barbastro</t>
  </si>
  <si>
    <t>Venezuela</t>
  </si>
  <si>
    <t>Bulgaria</t>
  </si>
  <si>
    <t>República Dominicana</t>
  </si>
  <si>
    <t>Borja</t>
  </si>
  <si>
    <t>Sariñena</t>
  </si>
  <si>
    <t>Barbastro</t>
  </si>
  <si>
    <t>Alhama De Aragon</t>
  </si>
  <si>
    <t>Parque Goya</t>
  </si>
  <si>
    <t>Binefar</t>
  </si>
  <si>
    <t>Huesca Rural</t>
  </si>
  <si>
    <t>Casablanca</t>
  </si>
  <si>
    <t>Maella</t>
  </si>
  <si>
    <t>La Litera / La Llitera</t>
  </si>
  <si>
    <t>FECHA</t>
  </si>
  <si>
    <t>ZONA BÁSICA DE SALUD</t>
  </si>
  <si>
    <t>CONFIRMADOS</t>
  </si>
  <si>
    <t>SOSPECHOSOS</t>
  </si>
  <si>
    <t>ROMAREDA - SEMINARIO</t>
  </si>
  <si>
    <t>Argentina</t>
  </si>
  <si>
    <t>Monzon Urbana</t>
  </si>
  <si>
    <t>10  o más casos</t>
  </si>
  <si>
    <t>Cinca Medio</t>
  </si>
  <si>
    <t>Brasil</t>
  </si>
  <si>
    <t>Cuba</t>
  </si>
  <si>
    <t>Alfajarin</t>
  </si>
  <si>
    <t>Calaceite</t>
  </si>
  <si>
    <t>ACTUR NORTE</t>
  </si>
  <si>
    <t>ACTUR SUR</t>
  </si>
  <si>
    <t>ANDORRA</t>
  </si>
  <si>
    <t>DAROCA</t>
  </si>
  <si>
    <t>DELICIAS SUR</t>
  </si>
  <si>
    <t>FUENTES DE EBRO</t>
  </si>
  <si>
    <t>HERNAN CORTES</t>
  </si>
  <si>
    <t>INDEPENDENCIA</t>
  </si>
  <si>
    <t>MADRE VEDRUNA-MIRAFLORES</t>
  </si>
  <si>
    <t>OLIVER</t>
  </si>
  <si>
    <t>Paises Bajos</t>
  </si>
  <si>
    <t>Grañen</t>
  </si>
  <si>
    <t>Albarracin</t>
  </si>
  <si>
    <t>Sierra De Albarracín</t>
  </si>
  <si>
    <t>ALFAJARIN</t>
  </si>
  <si>
    <t>CASETAS</t>
  </si>
  <si>
    <t>HIJAR</t>
  </si>
  <si>
    <t>MAELLA</t>
  </si>
  <si>
    <t>MARIA DE HUERVA</t>
  </si>
  <si>
    <t>SABIÑANIGO</t>
  </si>
  <si>
    <t>TAMARITE DE LITERA</t>
  </si>
  <si>
    <t>Provincia</t>
  </si>
  <si>
    <t>67.12</t>
  </si>
  <si>
    <t>25.03</t>
  </si>
  <si>
    <t>6.96</t>
  </si>
  <si>
    <t>0.56</t>
  </si>
  <si>
    <t>Otras</t>
  </si>
  <si>
    <t>0.34</t>
  </si>
  <si>
    <t>Distribución por provincias: en 8 casos no ha sido posible identificar la provincia de procedencia</t>
  </si>
  <si>
    <t>Distribución por síntomas: en 5 casos confirmados no ha sido posible identificar la existencia o no de sintomatología</t>
  </si>
  <si>
    <t>0.67</t>
  </si>
  <si>
    <t>30.30</t>
  </si>
  <si>
    <t>0.79</t>
  </si>
  <si>
    <t>7.18</t>
  </si>
  <si>
    <t>9.09</t>
  </si>
  <si>
    <t>51.63</t>
  </si>
  <si>
    <t>86.64</t>
  </si>
  <si>
    <t>3.37</t>
  </si>
  <si>
    <t>1.46</t>
  </si>
  <si>
    <t>1.35</t>
  </si>
  <si>
    <t>1.23</t>
  </si>
  <si>
    <t>Argelia</t>
  </si>
  <si>
    <t>Uruguay</t>
  </si>
  <si>
    <t>El Salvador</t>
  </si>
  <si>
    <t>0.22</t>
  </si>
  <si>
    <t>Nigeria</t>
  </si>
  <si>
    <t>0.11</t>
  </si>
  <si>
    <t>China</t>
  </si>
  <si>
    <t>Costa Rica</t>
  </si>
  <si>
    <t>Estados Unidos</t>
  </si>
  <si>
    <t>Francia</t>
  </si>
  <si>
    <t>Italia</t>
  </si>
  <si>
    <t>Jordania</t>
  </si>
  <si>
    <t>Paraguay</t>
  </si>
  <si>
    <t>Portugal</t>
  </si>
  <si>
    <t>República Árabe Saharaui Democrática</t>
  </si>
  <si>
    <t>Senegal</t>
  </si>
  <si>
    <t>Ucrania</t>
  </si>
  <si>
    <t>27.61</t>
  </si>
  <si>
    <t>19.42</t>
  </si>
  <si>
    <t>13.92</t>
  </si>
  <si>
    <t>13.13</t>
  </si>
  <si>
    <t>12.12</t>
  </si>
  <si>
    <t>4.83</t>
  </si>
  <si>
    <t>3.93</t>
  </si>
  <si>
    <t>2.13</t>
  </si>
  <si>
    <t>2.92</t>
  </si>
  <si>
    <t>Distribución por Sector Sanitario: en 26 casos confirmados no ha sido posible identificar el sector sanitario.</t>
  </si>
  <si>
    <t>Distribución por edad y sexo: en 27 casos confirmados no ha sido posible identificar la edad o el sexo</t>
  </si>
  <si>
    <t>Tarazona</t>
  </si>
  <si>
    <t>Calatayud Rural</t>
  </si>
  <si>
    <t>Graus</t>
  </si>
  <si>
    <t>Tamarite De Litera</t>
  </si>
  <si>
    <t>Fraga</t>
  </si>
  <si>
    <t>La Almunia De Doña Godina</t>
  </si>
  <si>
    <t>Albalate De Cinca</t>
  </si>
  <si>
    <t>Ateca</t>
  </si>
  <si>
    <t>Luna</t>
  </si>
  <si>
    <t>Almudevar</t>
  </si>
  <si>
    <t>Sadaba</t>
  </si>
  <si>
    <t>Alcorisa</t>
  </si>
  <si>
    <t>Castejon De Sos</t>
  </si>
  <si>
    <t>Cedrillas</t>
  </si>
  <si>
    <t>Illueca</t>
  </si>
  <si>
    <t>Monzon Rural</t>
  </si>
  <si>
    <t>Muniesa</t>
  </si>
  <si>
    <t>Abiego</t>
  </si>
  <si>
    <t>Baguena</t>
  </si>
  <si>
    <t>Caspe</t>
  </si>
  <si>
    <t>Sastago</t>
  </si>
  <si>
    <t>DESCONOCIDOS</t>
  </si>
  <si>
    <t>Distribución por ZBS: en 26 casos confirmados no ha sido posible identificar la ZBS</t>
  </si>
  <si>
    <t>Tarazona Y El Moncayo</t>
  </si>
  <si>
    <t>Bajo Cinca / Baix Cinca</t>
  </si>
  <si>
    <t>Aranda</t>
  </si>
  <si>
    <t>Distribución por Comarcas: en 15 casos confirmados no ha sido posible identificar la comarca.</t>
  </si>
  <si>
    <t>ACTUR OESTE</t>
  </si>
  <si>
    <t>ALHAMA DE ARAGON</t>
  </si>
  <si>
    <t>BINEFAR</t>
  </si>
  <si>
    <t>BORJA</t>
  </si>
  <si>
    <t>CALATAYUD RURAL</t>
  </si>
  <si>
    <t>CALATAYUD URBANA</t>
  </si>
  <si>
    <t>EPILA</t>
  </si>
  <si>
    <t>FRAGA</t>
  </si>
  <si>
    <t>GALLUR</t>
  </si>
  <si>
    <t>GRAUS</t>
  </si>
  <si>
    <t>LA ALMUNIA DE DOÑA GODINA</t>
  </si>
  <si>
    <t>MIRALBUENO-GARRAPINILLOS</t>
  </si>
  <si>
    <t>MORA DE RUBIELOS</t>
  </si>
  <si>
    <t>PARQUE GOYA</t>
  </si>
  <si>
    <t>TARAZONA</t>
  </si>
  <si>
    <t>TAUSTE</t>
  </si>
  <si>
    <t>TERUEL CENTRO</t>
  </si>
  <si>
    <t>UTEBO</t>
  </si>
</sst>
</file>

<file path=xl/styles.xml><?xml version="1.0" encoding="utf-8"?>
<styleSheet xmlns="http://schemas.openxmlformats.org/spreadsheetml/2006/main">
  <numFmts count="1">
    <numFmt numFmtId="164" formatCode="0.0%"/>
  </numFmts>
  <fonts count="25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FFC6C6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001F5F"/>
      </left>
      <right style="medium">
        <color rgb="FF001F5F"/>
      </right>
      <top style="thick">
        <color rgb="FF000000"/>
      </top>
      <bottom style="medium">
        <color rgb="FF001F5F"/>
      </bottom>
      <diagonal/>
    </border>
    <border>
      <left/>
      <right style="thick">
        <color rgb="FF001F5F"/>
      </right>
      <top style="thick">
        <color rgb="FF000000"/>
      </top>
      <bottom style="medium">
        <color rgb="FF001F5F"/>
      </bottom>
      <diagonal/>
    </border>
    <border>
      <left style="thick">
        <color rgb="FF001F5F"/>
      </left>
      <right style="medium">
        <color rgb="FF001F5F"/>
      </right>
      <top/>
      <bottom style="medium">
        <color rgb="FF001F5F"/>
      </bottom>
      <diagonal/>
    </border>
    <border>
      <left/>
      <right style="thick">
        <color rgb="FF001F5F"/>
      </right>
      <top/>
      <bottom style="medium">
        <color rgb="FF001F5F"/>
      </bottom>
      <diagonal/>
    </border>
    <border>
      <left style="thick">
        <color rgb="FF001F5F"/>
      </left>
      <right style="medium">
        <color rgb="FF001F5F"/>
      </right>
      <top/>
      <bottom style="thick">
        <color rgb="FF001F5F"/>
      </bottom>
      <diagonal/>
    </border>
    <border>
      <left/>
      <right style="thick">
        <color rgb="FF001F5F"/>
      </right>
      <top/>
      <bottom style="thick">
        <color rgb="FF001F5F"/>
      </bottom>
      <diagonal/>
    </border>
    <border>
      <left/>
      <right style="thick">
        <color rgb="FF001F5F"/>
      </right>
      <top/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2" fillId="17" borderId="0" applyNumberFormat="0" applyBorder="0" applyAlignment="0" applyProtection="0"/>
    <xf numFmtId="0" fontId="2" fillId="18" borderId="16" applyNumberFormat="0" applyFont="0" applyAlignment="0" applyProtection="0"/>
  </cellStyleXfs>
  <cellXfs count="208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0" fontId="5" fillId="0" borderId="0" xfId="0" applyFont="1" applyBorder="1" applyAlignment="1">
      <alignment horizontal="center" vertical="center" wrapText="1"/>
    </xf>
    <xf numFmtId="10" fontId="5" fillId="0" borderId="0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5" borderId="3" xfId="0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1" fillId="4" borderId="1" xfId="0" applyFont="1" applyFill="1" applyBorder="1" applyAlignment="1">
      <alignment horizontal="left" vertical="center"/>
    </xf>
    <xf numFmtId="9" fontId="3" fillId="4" borderId="1" xfId="1" applyFont="1" applyFill="1" applyBorder="1"/>
    <xf numFmtId="0" fontId="6" fillId="6" borderId="2" xfId="0" applyFont="1" applyFill="1" applyBorder="1" applyAlignment="1">
      <alignment horizontal="left" vertical="center"/>
    </xf>
    <xf numFmtId="9" fontId="6" fillId="6" borderId="1" xfId="1" applyNumberFormat="1" applyFont="1" applyFill="1" applyBorder="1"/>
    <xf numFmtId="3" fontId="0" fillId="0" borderId="0" xfId="0" applyNumberFormat="1"/>
    <xf numFmtId="0" fontId="9" fillId="12" borderId="11" xfId="0" applyFont="1" applyFill="1" applyBorder="1" applyAlignment="1">
      <alignment horizontal="left"/>
    </xf>
    <xf numFmtId="0" fontId="10" fillId="0" borderId="0" xfId="0" applyFont="1"/>
    <xf numFmtId="0" fontId="7" fillId="0" borderId="5" xfId="0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14" fontId="13" fillId="19" borderId="9" xfId="0" applyNumberFormat="1" applyFont="1" applyFill="1" applyBorder="1" applyAlignment="1">
      <alignment horizontal="center"/>
    </xf>
    <xf numFmtId="0" fontId="13" fillId="19" borderId="17" xfId="0" applyFont="1" applyFill="1" applyBorder="1" applyAlignment="1">
      <alignment horizontal="center"/>
    </xf>
    <xf numFmtId="0" fontId="13" fillId="19" borderId="2" xfId="0" applyFont="1" applyFill="1" applyBorder="1" applyAlignment="1">
      <alignment horizontal="center"/>
    </xf>
    <xf numFmtId="0" fontId="14" fillId="6" borderId="18" xfId="0" applyFont="1" applyFill="1" applyBorder="1" applyAlignment="1">
      <alignment horizontal="left"/>
    </xf>
    <xf numFmtId="0" fontId="14" fillId="6" borderId="6" xfId="0" applyFont="1" applyFill="1" applyBorder="1" applyAlignment="1">
      <alignment horizontal="center"/>
    </xf>
    <xf numFmtId="164" fontId="14" fillId="6" borderId="19" xfId="1" applyNumberFormat="1" applyFont="1" applyFill="1" applyBorder="1" applyAlignment="1">
      <alignment horizontal="center"/>
    </xf>
    <xf numFmtId="0" fontId="13" fillId="13" borderId="20" xfId="0" applyFont="1" applyFill="1" applyBorder="1"/>
    <xf numFmtId="0" fontId="13" fillId="13" borderId="5" xfId="0" applyFont="1" applyFill="1" applyBorder="1" applyAlignment="1">
      <alignment horizontal="center"/>
    </xf>
    <xf numFmtId="10" fontId="13" fillId="13" borderId="21" xfId="0" applyNumberFormat="1" applyFont="1" applyFill="1" applyBorder="1" applyAlignment="1">
      <alignment horizontal="center"/>
    </xf>
    <xf numFmtId="0" fontId="0" fillId="0" borderId="0" xfId="0" applyBorder="1"/>
    <xf numFmtId="0" fontId="13" fillId="14" borderId="22" xfId="0" applyFont="1" applyFill="1" applyBorder="1"/>
    <xf numFmtId="0" fontId="13" fillId="14" borderId="13" xfId="0" applyFont="1" applyFill="1" applyBorder="1" applyAlignment="1">
      <alignment horizontal="center"/>
    </xf>
    <xf numFmtId="10" fontId="13" fillId="14" borderId="23" xfId="0" applyNumberFormat="1" applyFont="1" applyFill="1" applyBorder="1" applyAlignment="1">
      <alignment horizontal="center"/>
    </xf>
    <xf numFmtId="9" fontId="0" fillId="13" borderId="0" xfId="1" applyFont="1" applyFill="1"/>
    <xf numFmtId="0" fontId="16" fillId="0" borderId="0" xfId="0" applyFont="1" applyAlignment="1">
      <alignment vertical="center"/>
    </xf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>
      <alignment horizontal="right" vertical="center" wrapText="1"/>
    </xf>
    <xf numFmtId="0" fontId="0" fillId="13" borderId="0" xfId="0" applyFill="1"/>
    <xf numFmtId="0" fontId="15" fillId="20" borderId="15" xfId="0" applyFont="1" applyFill="1" applyBorder="1" applyAlignment="1">
      <alignment horizontal="justify" vertical="center" wrapText="1"/>
    </xf>
    <xf numFmtId="0" fontId="15" fillId="6" borderId="11" xfId="0" applyFont="1" applyFill="1" applyBorder="1" applyAlignment="1">
      <alignment horizontal="justify" vertical="center" wrapText="1"/>
    </xf>
    <xf numFmtId="0" fontId="15" fillId="20" borderId="11" xfId="0" applyFont="1" applyFill="1" applyBorder="1" applyAlignment="1">
      <alignment horizontal="justify" vertical="center" wrapText="1"/>
    </xf>
    <xf numFmtId="0" fontId="15" fillId="20" borderId="12" xfId="0" applyFont="1" applyFill="1" applyBorder="1" applyAlignment="1">
      <alignment horizontal="justify" vertical="center" wrapText="1"/>
    </xf>
    <xf numFmtId="0" fontId="1" fillId="21" borderId="8" xfId="0" applyFont="1" applyFill="1" applyBorder="1" applyAlignment="1">
      <alignment horizontal="center" vertical="center"/>
    </xf>
    <xf numFmtId="0" fontId="0" fillId="18" borderId="16" xfId="3" applyFont="1"/>
    <xf numFmtId="0" fontId="12" fillId="17" borderId="0" xfId="2"/>
    <xf numFmtId="0" fontId="17" fillId="22" borderId="0" xfId="0" applyFont="1" applyFill="1"/>
    <xf numFmtId="0" fontId="18" fillId="22" borderId="0" xfId="0" applyFont="1" applyFill="1" applyBorder="1" applyAlignment="1">
      <alignment horizontal="left" vertical="center"/>
    </xf>
    <xf numFmtId="0" fontId="19" fillId="23" borderId="25" xfId="0" applyFont="1" applyFill="1" applyBorder="1" applyAlignment="1">
      <alignment vertical="center" wrapText="1"/>
    </xf>
    <xf numFmtId="0" fontId="19" fillId="23" borderId="26" xfId="0" applyFont="1" applyFill="1" applyBorder="1" applyAlignment="1">
      <alignment horizontal="center" vertical="center" wrapText="1"/>
    </xf>
    <xf numFmtId="0" fontId="19" fillId="24" borderId="27" xfId="0" applyFont="1" applyFill="1" applyBorder="1" applyAlignment="1">
      <alignment vertical="center" wrapText="1"/>
    </xf>
    <xf numFmtId="0" fontId="19" fillId="24" borderId="28" xfId="0" applyFont="1" applyFill="1" applyBorder="1" applyAlignment="1">
      <alignment horizontal="center" vertical="center" wrapText="1"/>
    </xf>
    <xf numFmtId="0" fontId="19" fillId="23" borderId="27" xfId="0" applyFont="1" applyFill="1" applyBorder="1" applyAlignment="1">
      <alignment vertical="center" wrapText="1"/>
    </xf>
    <xf numFmtId="0" fontId="19" fillId="23" borderId="28" xfId="0" applyFont="1" applyFill="1" applyBorder="1" applyAlignment="1">
      <alignment horizontal="center" vertical="center" wrapText="1"/>
    </xf>
    <xf numFmtId="0" fontId="20" fillId="23" borderId="29" xfId="0" applyFont="1" applyFill="1" applyBorder="1" applyAlignment="1">
      <alignment vertical="center" wrapText="1"/>
    </xf>
    <xf numFmtId="0" fontId="20" fillId="23" borderId="30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right" vertical="center"/>
    </xf>
    <xf numFmtId="0" fontId="21" fillId="25" borderId="25" xfId="0" applyFont="1" applyFill="1" applyBorder="1" applyAlignment="1">
      <alignment horizontal="left" vertical="center" wrapText="1"/>
    </xf>
    <xf numFmtId="0" fontId="13" fillId="25" borderId="26" xfId="0" applyFont="1" applyFill="1" applyBorder="1" applyAlignment="1">
      <alignment horizontal="right" vertical="center" wrapText="1"/>
    </xf>
    <xf numFmtId="0" fontId="21" fillId="26" borderId="29" xfId="0" applyFont="1" applyFill="1" applyBorder="1" applyAlignment="1">
      <alignment horizontal="left" vertical="center" wrapText="1"/>
    </xf>
    <xf numFmtId="0" fontId="13" fillId="26" borderId="31" xfId="0" applyFont="1" applyFill="1" applyBorder="1" applyAlignment="1">
      <alignment horizontal="right" vertical="center" wrapText="1"/>
    </xf>
    <xf numFmtId="0" fontId="8" fillId="13" borderId="5" xfId="0" applyFont="1" applyFill="1" applyBorder="1"/>
    <xf numFmtId="0" fontId="8" fillId="14" borderId="5" xfId="0" applyFont="1" applyFill="1" applyBorder="1"/>
    <xf numFmtId="0" fontId="12" fillId="17" borderId="0" xfId="2" applyAlignment="1">
      <alignment horizontal="center" vertical="center" wrapText="1"/>
    </xf>
    <xf numFmtId="0" fontId="1" fillId="10" borderId="24" xfId="0" applyFont="1" applyFill="1" applyBorder="1" applyAlignment="1">
      <alignment horizontal="center" vertical="center"/>
    </xf>
    <xf numFmtId="14" fontId="0" fillId="0" borderId="0" xfId="0" applyNumberFormat="1"/>
    <xf numFmtId="4" fontId="22" fillId="0" borderId="0" xfId="0" applyNumberFormat="1" applyFont="1"/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" fillId="10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9" fontId="0" fillId="16" borderId="1" xfId="1" applyFont="1" applyFill="1" applyBorder="1"/>
    <xf numFmtId="10" fontId="0" fillId="0" borderId="0" xfId="0" applyNumberFormat="1" applyFill="1"/>
    <xf numFmtId="10" fontId="0" fillId="13" borderId="0" xfId="0" applyNumberFormat="1" applyFill="1"/>
    <xf numFmtId="164" fontId="2" fillId="10" borderId="1" xfId="1" applyNumberFormat="1" applyFont="1" applyFill="1" applyBorder="1"/>
    <xf numFmtId="2" fontId="0" fillId="13" borderId="0" xfId="0" applyNumberFormat="1" applyFill="1"/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5" fillId="20" borderId="15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3" fontId="15" fillId="20" borderId="14" xfId="0" applyNumberFormat="1" applyFont="1" applyFill="1" applyBorder="1" applyAlignment="1">
      <alignment horizontal="center" vertical="center" wrapText="1"/>
    </xf>
    <xf numFmtId="10" fontId="8" fillId="32" borderId="35" xfId="0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1" fillId="5" borderId="41" xfId="0" applyFont="1" applyFill="1" applyBorder="1" applyAlignment="1">
      <alignment horizontal="center" vertical="center"/>
    </xf>
    <xf numFmtId="0" fontId="8" fillId="32" borderId="11" xfId="0" applyFont="1" applyFill="1" applyBorder="1" applyAlignment="1"/>
    <xf numFmtId="0" fontId="8" fillId="32" borderId="5" xfId="0" applyFont="1" applyFill="1" applyBorder="1" applyAlignment="1"/>
    <xf numFmtId="0" fontId="9" fillId="12" borderId="5" xfId="0" applyFont="1" applyFill="1" applyBorder="1" applyAlignment="1">
      <alignment horizontal="right" wrapText="1"/>
    </xf>
    <xf numFmtId="10" fontId="9" fillId="12" borderId="35" xfId="0" applyNumberFormat="1" applyFont="1" applyFill="1" applyBorder="1" applyAlignment="1">
      <alignment horizontal="right" wrapText="1"/>
    </xf>
    <xf numFmtId="0" fontId="7" fillId="9" borderId="19" xfId="0" applyFont="1" applyFill="1" applyBorder="1" applyAlignment="1"/>
    <xf numFmtId="0" fontId="7" fillId="9" borderId="33" xfId="0" applyFont="1" applyFill="1" applyBorder="1" applyAlignment="1"/>
    <xf numFmtId="0" fontId="0" fillId="9" borderId="15" xfId="0" applyFont="1" applyFill="1" applyBorder="1" applyAlignment="1">
      <alignment vertical="center"/>
    </xf>
    <xf numFmtId="0" fontId="0" fillId="9" borderId="34" xfId="0" applyFont="1" applyFill="1" applyBorder="1" applyAlignment="1">
      <alignment vertical="center"/>
    </xf>
    <xf numFmtId="10" fontId="0" fillId="9" borderId="5" xfId="0" applyNumberFormat="1" applyFont="1" applyFill="1" applyBorder="1" applyAlignment="1">
      <alignment horizontal="right" vertical="center"/>
    </xf>
    <xf numFmtId="0" fontId="0" fillId="9" borderId="11" xfId="0" applyFont="1" applyFill="1" applyBorder="1" applyAlignment="1">
      <alignment vertical="center"/>
    </xf>
    <xf numFmtId="0" fontId="0" fillId="9" borderId="5" xfId="0" applyFont="1" applyFill="1" applyBorder="1" applyAlignment="1">
      <alignment vertical="center"/>
    </xf>
    <xf numFmtId="0" fontId="0" fillId="9" borderId="35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10" fontId="6" fillId="6" borderId="35" xfId="0" applyNumberFormat="1" applyFont="1" applyFill="1" applyBorder="1" applyAlignment="1">
      <alignment horizontal="right"/>
    </xf>
    <xf numFmtId="0" fontId="1" fillId="5" borderId="32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vertical="center" wrapText="1"/>
    </xf>
    <xf numFmtId="0" fontId="1" fillId="5" borderId="36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vertical="center"/>
    </xf>
    <xf numFmtId="0" fontId="6" fillId="33" borderId="5" xfId="0" applyFont="1" applyFill="1" applyBorder="1" applyAlignment="1">
      <alignment vertical="center"/>
    </xf>
    <xf numFmtId="0" fontId="6" fillId="16" borderId="5" xfId="0" applyFont="1" applyFill="1" applyBorder="1" applyAlignment="1">
      <alignment vertical="center"/>
    </xf>
    <xf numFmtId="0" fontId="3" fillId="30" borderId="5" xfId="0" applyFont="1" applyFill="1" applyBorder="1" applyAlignment="1">
      <alignment vertical="center"/>
    </xf>
    <xf numFmtId="0" fontId="3" fillId="31" borderId="5" xfId="0" applyFont="1" applyFill="1" applyBorder="1" applyAlignment="1">
      <alignment vertical="center"/>
    </xf>
    <xf numFmtId="0" fontId="3" fillId="28" borderId="5" xfId="0" applyFont="1" applyFill="1" applyBorder="1" applyAlignment="1">
      <alignment vertical="center"/>
    </xf>
    <xf numFmtId="0" fontId="3" fillId="29" borderId="5" xfId="0" applyFont="1" applyFill="1" applyBorder="1" applyAlignment="1">
      <alignment vertical="center"/>
    </xf>
    <xf numFmtId="0" fontId="3" fillId="32" borderId="5" xfId="0" applyFont="1" applyFill="1" applyBorder="1" applyAlignment="1">
      <alignment vertical="center"/>
    </xf>
    <xf numFmtId="0" fontId="3" fillId="34" borderId="5" xfId="0" applyFont="1" applyFill="1" applyBorder="1" applyAlignment="1">
      <alignment vertical="center"/>
    </xf>
    <xf numFmtId="0" fontId="6" fillId="6" borderId="11" xfId="0" applyFont="1" applyFill="1" applyBorder="1" applyAlignment="1">
      <alignment vertical="center"/>
    </xf>
    <xf numFmtId="0" fontId="6" fillId="33" borderId="11" xfId="0" applyFont="1" applyFill="1" applyBorder="1" applyAlignment="1">
      <alignment vertical="center"/>
    </xf>
    <xf numFmtId="0" fontId="6" fillId="16" borderId="11" xfId="0" applyFont="1" applyFill="1" applyBorder="1" applyAlignment="1">
      <alignment vertical="center"/>
    </xf>
    <xf numFmtId="0" fontId="3" fillId="34" borderId="11" xfId="0" applyFont="1" applyFill="1" applyBorder="1" applyAlignment="1">
      <alignment vertical="center"/>
    </xf>
    <xf numFmtId="0" fontId="8" fillId="31" borderId="11" xfId="0" applyFont="1" applyFill="1" applyBorder="1" applyAlignment="1">
      <alignment vertical="center"/>
    </xf>
    <xf numFmtId="0" fontId="8" fillId="28" borderId="11" xfId="0" applyFont="1" applyFill="1" applyBorder="1" applyAlignment="1">
      <alignment vertical="center"/>
    </xf>
    <xf numFmtId="0" fontId="8" fillId="29" borderId="11" xfId="0" applyFont="1" applyFill="1" applyBorder="1" applyAlignment="1">
      <alignment vertical="center"/>
    </xf>
    <xf numFmtId="0" fontId="8" fillId="32" borderId="11" xfId="0" applyFont="1" applyFill="1" applyBorder="1" applyAlignment="1">
      <alignment vertical="center"/>
    </xf>
    <xf numFmtId="0" fontId="8" fillId="30" borderId="11" xfId="0" applyFont="1" applyFill="1" applyBorder="1" applyAlignment="1">
      <alignment vertical="center"/>
    </xf>
    <xf numFmtId="10" fontId="6" fillId="6" borderId="35" xfId="0" applyNumberFormat="1" applyFont="1" applyFill="1" applyBorder="1" applyAlignment="1">
      <alignment vertical="center"/>
    </xf>
    <xf numFmtId="10" fontId="6" fillId="33" borderId="35" xfId="0" applyNumberFormat="1" applyFont="1" applyFill="1" applyBorder="1" applyAlignment="1">
      <alignment vertical="center"/>
    </xf>
    <xf numFmtId="10" fontId="6" fillId="16" borderId="35" xfId="0" applyNumberFormat="1" applyFont="1" applyFill="1" applyBorder="1" applyAlignment="1">
      <alignment vertical="center"/>
    </xf>
    <xf numFmtId="10" fontId="8" fillId="30" borderId="35" xfId="0" applyNumberFormat="1" applyFont="1" applyFill="1" applyBorder="1" applyAlignment="1">
      <alignment vertical="center"/>
    </xf>
    <xf numFmtId="10" fontId="8" fillId="31" borderId="35" xfId="0" applyNumberFormat="1" applyFont="1" applyFill="1" applyBorder="1" applyAlignment="1">
      <alignment vertical="center"/>
    </xf>
    <xf numFmtId="10" fontId="8" fillId="28" borderId="35" xfId="0" applyNumberFormat="1" applyFont="1" applyFill="1" applyBorder="1" applyAlignment="1">
      <alignment vertical="center"/>
    </xf>
    <xf numFmtId="10" fontId="8" fillId="29" borderId="35" xfId="0" applyNumberFormat="1" applyFont="1" applyFill="1" applyBorder="1" applyAlignment="1">
      <alignment vertical="center"/>
    </xf>
    <xf numFmtId="10" fontId="8" fillId="32" borderId="35" xfId="0" applyNumberFormat="1" applyFont="1" applyFill="1" applyBorder="1" applyAlignment="1">
      <alignment vertical="center"/>
    </xf>
    <xf numFmtId="10" fontId="3" fillId="34" borderId="35" xfId="0" applyNumberFormat="1" applyFont="1" applyFill="1" applyBorder="1" applyAlignment="1">
      <alignment vertical="center"/>
    </xf>
    <xf numFmtId="0" fontId="1" fillId="7" borderId="15" xfId="0" applyFont="1" applyFill="1" applyBorder="1" applyAlignment="1">
      <alignment horizontal="center" vertical="center" wrapText="1"/>
    </xf>
    <xf numFmtId="0" fontId="1" fillId="7" borderId="34" xfId="0" applyFont="1" applyFill="1" applyBorder="1" applyAlignment="1">
      <alignment horizontal="center" vertical="center" wrapText="1"/>
    </xf>
    <xf numFmtId="0" fontId="1" fillId="7" borderId="41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left" wrapText="1"/>
    </xf>
    <xf numFmtId="0" fontId="8" fillId="8" borderId="13" xfId="0" applyNumberFormat="1" applyFont="1" applyFill="1" applyBorder="1" applyAlignment="1">
      <alignment wrapText="1"/>
    </xf>
    <xf numFmtId="0" fontId="6" fillId="6" borderId="5" xfId="0" applyFont="1" applyFill="1" applyBorder="1" applyAlignment="1"/>
    <xf numFmtId="0" fontId="6" fillId="6" borderId="11" xfId="0" applyFont="1" applyFill="1" applyBorder="1" applyAlignment="1"/>
    <xf numFmtId="0" fontId="0" fillId="27" borderId="0" xfId="0" applyFill="1"/>
    <xf numFmtId="0" fontId="23" fillId="0" borderId="0" xfId="0" applyFont="1" applyFill="1"/>
    <xf numFmtId="0" fontId="11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10" fontId="1" fillId="7" borderId="14" xfId="0" applyNumberFormat="1" applyFont="1" applyFill="1" applyBorder="1" applyAlignment="1">
      <alignment horizontal="right" vertical="center" wrapText="1"/>
    </xf>
    <xf numFmtId="0" fontId="0" fillId="0" borderId="5" xfId="0" applyBorder="1"/>
    <xf numFmtId="0" fontId="0" fillId="0" borderId="5" xfId="0" applyFill="1" applyBorder="1"/>
    <xf numFmtId="0" fontId="7" fillId="6" borderId="42" xfId="0" applyFont="1" applyFill="1" applyBorder="1"/>
    <xf numFmtId="0" fontId="8" fillId="11" borderId="42" xfId="0" applyFont="1" applyFill="1" applyBorder="1"/>
    <xf numFmtId="0" fontId="8" fillId="13" borderId="42" xfId="0" applyFont="1" applyFill="1" applyBorder="1"/>
    <xf numFmtId="0" fontId="8" fillId="14" borderId="42" xfId="0" applyFont="1" applyFill="1" applyBorder="1"/>
    <xf numFmtId="0" fontId="8" fillId="15" borderId="42" xfId="0" applyFont="1" applyFill="1" applyBorder="1"/>
    <xf numFmtId="0" fontId="8" fillId="13" borderId="11" xfId="0" applyFont="1" applyFill="1" applyBorder="1"/>
    <xf numFmtId="0" fontId="8" fillId="14" borderId="11" xfId="0" applyFont="1" applyFill="1" applyBorder="1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4" fontId="0" fillId="0" borderId="0" xfId="0" applyNumberForma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9" fontId="0" fillId="0" borderId="0" xfId="0" applyNumberFormat="1"/>
    <xf numFmtId="0" fontId="3" fillId="34" borderId="38" xfId="0" applyFont="1" applyFill="1" applyBorder="1" applyAlignment="1">
      <alignment vertical="center"/>
    </xf>
    <xf numFmtId="0" fontId="3" fillId="34" borderId="39" xfId="0" applyFont="1" applyFill="1" applyBorder="1" applyAlignment="1">
      <alignment vertical="center"/>
    </xf>
    <xf numFmtId="10" fontId="3" fillId="34" borderId="40" xfId="0" applyNumberFormat="1" applyFont="1" applyFill="1" applyBorder="1" applyAlignment="1">
      <alignment vertical="center"/>
    </xf>
    <xf numFmtId="10" fontId="0" fillId="10" borderId="5" xfId="0" applyNumberFormat="1" applyFont="1" applyFill="1" applyBorder="1" applyAlignment="1">
      <alignment horizontal="right" vertical="center"/>
    </xf>
    <xf numFmtId="0" fontId="0" fillId="0" borderId="11" xfId="0" applyFont="1" applyBorder="1" applyAlignment="1">
      <alignment vertical="center" wrapText="1"/>
    </xf>
    <xf numFmtId="0" fontId="0" fillId="0" borderId="5" xfId="0" applyFont="1" applyBorder="1" applyAlignment="1">
      <alignment horizontal="right" vertical="center" wrapText="1"/>
    </xf>
    <xf numFmtId="0" fontId="0" fillId="0" borderId="35" xfId="0" applyFont="1" applyBorder="1" applyAlignment="1">
      <alignment horizontal="right" vertical="center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horizontal="right" vertical="center" wrapText="1"/>
    </xf>
    <xf numFmtId="0" fontId="0" fillId="0" borderId="14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left"/>
    </xf>
    <xf numFmtId="0" fontId="9" fillId="9" borderId="5" xfId="0" applyFont="1" applyFill="1" applyBorder="1" applyAlignment="1">
      <alignment horizontal="right" wrapText="1"/>
    </xf>
    <xf numFmtId="10" fontId="9" fillId="9" borderId="35" xfId="0" applyNumberFormat="1" applyFont="1" applyFill="1" applyBorder="1" applyAlignment="1">
      <alignment horizontal="right" wrapText="1"/>
    </xf>
    <xf numFmtId="10" fontId="8" fillId="31" borderId="35" xfId="0" applyNumberFormat="1" applyFont="1" applyFill="1" applyBorder="1" applyAlignment="1">
      <alignment horizontal="right"/>
    </xf>
    <xf numFmtId="10" fontId="8" fillId="14" borderId="35" xfId="0" applyNumberFormat="1" applyFont="1" applyFill="1" applyBorder="1" applyAlignment="1">
      <alignment horizontal="right"/>
    </xf>
    <xf numFmtId="0" fontId="1" fillId="11" borderId="9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10" fontId="1" fillId="0" borderId="9" xfId="0" applyNumberFormat="1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0" fontId="0" fillId="11" borderId="10" xfId="0" applyFill="1" applyBorder="1" applyAlignment="1"/>
    <xf numFmtId="0" fontId="0" fillId="11" borderId="2" xfId="0" applyFill="1" applyBorder="1" applyAlignment="1"/>
    <xf numFmtId="0" fontId="1" fillId="2" borderId="9" xfId="0" applyNumberFormat="1" applyFont="1" applyFill="1" applyBorder="1" applyAlignment="1">
      <alignment horizontal="center" vertical="center"/>
    </xf>
    <xf numFmtId="0" fontId="0" fillId="0" borderId="10" xfId="0" applyNumberFormat="1" applyBorder="1" applyAlignment="1"/>
    <xf numFmtId="0" fontId="0" fillId="0" borderId="2" xfId="0" applyNumberFormat="1" applyBorder="1" applyAlignment="1"/>
    <xf numFmtId="0" fontId="12" fillId="17" borderId="7" xfId="2" applyBorder="1" applyAlignment="1">
      <alignment horizontal="center" vertical="center" wrapText="1"/>
    </xf>
    <xf numFmtId="0" fontId="24" fillId="34" borderId="5" xfId="0" applyFont="1" applyFill="1" applyBorder="1"/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3E3"/>
      <color rgb="FFFEC2B8"/>
      <color rgb="FFFF8E8E"/>
      <color rgb="FFFF5555"/>
      <color rgb="FFFFAAAA"/>
      <color rgb="FFFF7272"/>
      <color rgb="FFFFC6C6"/>
      <color rgb="FFFF3939"/>
      <color rgb="FFFEE2DA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8"/>
  <sheetViews>
    <sheetView tabSelected="1" zoomScale="85" zoomScaleNormal="85" workbookViewId="0">
      <selection activeCell="J7" sqref="J7"/>
    </sheetView>
  </sheetViews>
  <sheetFormatPr baseColWidth="10" defaultColWidth="9.140625" defaultRowHeight="15"/>
  <cols>
    <col min="1" max="1" width="35.7109375" customWidth="1"/>
    <col min="2" max="2" width="19.7109375" customWidth="1"/>
    <col min="3" max="3" width="16.42578125" customWidth="1"/>
    <col min="4" max="4" width="18.7109375" customWidth="1"/>
    <col min="5" max="5" width="20.85546875" customWidth="1"/>
    <col min="6" max="6" width="19" customWidth="1"/>
    <col min="7" max="7" width="16.140625" customWidth="1"/>
    <col min="8" max="8" width="8" customWidth="1"/>
    <col min="9" max="9" width="7.42578125" customWidth="1"/>
    <col min="10" max="10" width="8.5703125" customWidth="1"/>
    <col min="11" max="11" width="6.5703125" customWidth="1"/>
    <col min="12" max="12" width="22.85546875" style="94" customWidth="1"/>
    <col min="13" max="13" width="15.5703125" customWidth="1"/>
    <col min="15" max="15" width="9.140625" style="87"/>
    <col min="18" max="18" width="14.7109375" customWidth="1"/>
  </cols>
  <sheetData>
    <row r="1" spans="1:14" ht="15" customHeight="1" thickBot="1">
      <c r="A1" s="25" t="s">
        <v>303</v>
      </c>
      <c r="I1" s="63" t="s">
        <v>78</v>
      </c>
      <c r="J1" s="63"/>
      <c r="K1" s="63"/>
      <c r="L1" s="63"/>
    </row>
    <row r="2" spans="1:14" ht="15" customHeight="1" thickBot="1">
      <c r="A2" s="11" t="s">
        <v>0</v>
      </c>
      <c r="B2" s="12" t="s">
        <v>1</v>
      </c>
      <c r="C2" s="12" t="s">
        <v>2</v>
      </c>
      <c r="D2" s="12" t="s">
        <v>3</v>
      </c>
      <c r="E2" s="13" t="s">
        <v>18</v>
      </c>
      <c r="F2" s="13" t="s">
        <v>19</v>
      </c>
      <c r="G2" s="60" t="s">
        <v>68</v>
      </c>
      <c r="I2" s="64" t="s">
        <v>79</v>
      </c>
      <c r="J2" s="63"/>
      <c r="K2" s="63"/>
      <c r="L2" s="63"/>
    </row>
    <row r="3" spans="1:14" ht="15" customHeight="1" thickBot="1">
      <c r="A3" s="1" t="s">
        <v>4</v>
      </c>
      <c r="B3" s="18">
        <v>1</v>
      </c>
      <c r="C3" s="19">
        <v>3</v>
      </c>
      <c r="D3" s="9">
        <v>4</v>
      </c>
      <c r="E3" s="14">
        <f>D3/$D$12</f>
        <v>4.6296296296296294E-3</v>
      </c>
      <c r="F3" s="4">
        <f>E3</f>
        <v>4.6296296296296294E-3</v>
      </c>
      <c r="G3" s="14">
        <v>2.2446689113355782E-3</v>
      </c>
    </row>
    <row r="4" spans="1:14" ht="15" customHeight="1" thickBot="1">
      <c r="A4" s="1" t="s">
        <v>5</v>
      </c>
      <c r="B4" s="20">
        <v>53</v>
      </c>
      <c r="C4" s="17">
        <v>64</v>
      </c>
      <c r="D4" s="9">
        <v>117</v>
      </c>
      <c r="E4" s="14">
        <f t="shared" ref="E4:E11" si="0">D4/$D$12</f>
        <v>0.13541666666666666</v>
      </c>
      <c r="F4" s="88">
        <f>F3+E4</f>
        <v>0.14004629629629628</v>
      </c>
      <c r="G4" s="14">
        <v>0.10662177328843996</v>
      </c>
    </row>
    <row r="5" spans="1:14" ht="15" customHeight="1" thickBot="1">
      <c r="A5" s="1" t="s">
        <v>6</v>
      </c>
      <c r="B5" s="20">
        <v>50</v>
      </c>
      <c r="C5" s="17">
        <v>45</v>
      </c>
      <c r="D5" s="9">
        <v>95</v>
      </c>
      <c r="E5" s="14">
        <f t="shared" si="0"/>
        <v>0.10995370370370371</v>
      </c>
      <c r="F5" s="4">
        <f>F4+E5</f>
        <v>0.25</v>
      </c>
      <c r="G5" s="14">
        <v>0.13804713804713806</v>
      </c>
      <c r="H5" s="36"/>
      <c r="I5" s="37"/>
      <c r="J5" s="37"/>
    </row>
    <row r="6" spans="1:14" ht="15" customHeight="1" thickBot="1">
      <c r="A6" s="1" t="s">
        <v>7</v>
      </c>
      <c r="B6" s="20">
        <v>63</v>
      </c>
      <c r="C6" s="17">
        <v>45</v>
      </c>
      <c r="D6" s="9">
        <v>108</v>
      </c>
      <c r="E6" s="14">
        <f t="shared" si="0"/>
        <v>0.125</v>
      </c>
      <c r="F6" s="10">
        <f t="shared" ref="F6:F11" si="1">F5+E6</f>
        <v>0.375</v>
      </c>
      <c r="G6" s="14">
        <v>0.10886644219977554</v>
      </c>
      <c r="H6" s="36"/>
      <c r="I6" s="37"/>
      <c r="J6" s="37"/>
      <c r="K6" s="37"/>
    </row>
    <row r="7" spans="1:14" ht="15" customHeight="1" thickBot="1">
      <c r="A7" s="1" t="s">
        <v>8</v>
      </c>
      <c r="B7" s="20">
        <v>52</v>
      </c>
      <c r="C7" s="17">
        <v>65</v>
      </c>
      <c r="D7" s="9">
        <v>117</v>
      </c>
      <c r="E7" s="14">
        <f t="shared" si="0"/>
        <v>0.13541666666666666</v>
      </c>
      <c r="F7" s="10">
        <f t="shared" si="1"/>
        <v>0.51041666666666663</v>
      </c>
      <c r="G7" s="14">
        <v>0.15151515151515152</v>
      </c>
      <c r="H7" s="36"/>
      <c r="I7" s="37"/>
      <c r="J7" s="37"/>
      <c r="K7" s="37"/>
    </row>
    <row r="8" spans="1:14" ht="15" customHeight="1" thickBot="1">
      <c r="A8" s="1" t="s">
        <v>9</v>
      </c>
      <c r="B8" s="20">
        <v>84</v>
      </c>
      <c r="C8" s="17">
        <v>57</v>
      </c>
      <c r="D8" s="9">
        <v>141</v>
      </c>
      <c r="E8" s="14">
        <f t="shared" si="0"/>
        <v>0.16319444444444445</v>
      </c>
      <c r="F8" s="4">
        <f t="shared" si="1"/>
        <v>0.67361111111111105</v>
      </c>
      <c r="G8" s="14">
        <v>0.14927048260381592</v>
      </c>
      <c r="H8" s="36"/>
      <c r="I8" s="37"/>
      <c r="J8" s="37"/>
      <c r="K8" s="37"/>
    </row>
    <row r="9" spans="1:14" ht="15" customHeight="1" thickBot="1">
      <c r="A9" s="1" t="s">
        <v>10</v>
      </c>
      <c r="B9" s="20">
        <v>66</v>
      </c>
      <c r="C9" s="17">
        <v>67</v>
      </c>
      <c r="D9" s="9">
        <v>133</v>
      </c>
      <c r="E9" s="14">
        <f t="shared" si="0"/>
        <v>0.15393518518518517</v>
      </c>
      <c r="F9" s="4">
        <f t="shared" si="1"/>
        <v>0.82754629629629628</v>
      </c>
      <c r="G9" s="14">
        <v>0.14029180695847362</v>
      </c>
      <c r="I9" s="36"/>
      <c r="J9" s="37"/>
      <c r="K9" s="37"/>
    </row>
    <row r="10" spans="1:14" ht="15" customHeight="1" thickBot="1">
      <c r="A10" s="1" t="s">
        <v>11</v>
      </c>
      <c r="B10" s="20">
        <v>31</v>
      </c>
      <c r="C10" s="17">
        <v>38</v>
      </c>
      <c r="D10" s="9">
        <v>69</v>
      </c>
      <c r="E10" s="14">
        <f t="shared" si="0"/>
        <v>7.9861111111111105E-2</v>
      </c>
      <c r="F10" s="4">
        <f t="shared" si="1"/>
        <v>0.90740740740740744</v>
      </c>
      <c r="G10" s="14">
        <v>6.7340067340067339E-2</v>
      </c>
      <c r="J10" s="36"/>
      <c r="K10" s="37"/>
    </row>
    <row r="11" spans="1:14" ht="15" customHeight="1" thickBot="1">
      <c r="A11" s="1" t="s">
        <v>94</v>
      </c>
      <c r="B11" s="20">
        <v>41</v>
      </c>
      <c r="C11" s="17">
        <v>39</v>
      </c>
      <c r="D11" s="9">
        <v>80</v>
      </c>
      <c r="E11" s="14">
        <f t="shared" si="0"/>
        <v>9.2592592592592587E-2</v>
      </c>
      <c r="F11" s="4">
        <f t="shared" si="1"/>
        <v>1</v>
      </c>
      <c r="G11" s="91">
        <v>0.13580246913580246</v>
      </c>
      <c r="J11" s="36"/>
      <c r="K11" s="37"/>
    </row>
    <row r="12" spans="1:14" ht="15" customHeight="1" thickBot="1">
      <c r="A12" s="24" t="s">
        <v>52</v>
      </c>
      <c r="B12" s="73">
        <v>441</v>
      </c>
      <c r="C12" s="73">
        <v>423</v>
      </c>
      <c r="D12" s="73">
        <v>864</v>
      </c>
      <c r="E12" s="31"/>
      <c r="J12" s="36"/>
      <c r="K12" s="37"/>
      <c r="L12" s="26" t="s">
        <v>302</v>
      </c>
    </row>
    <row r="13" spans="1:14" ht="15" customHeight="1">
      <c r="A13" s="5"/>
      <c r="B13" s="8">
        <f>B12/D12</f>
        <v>0.51041666666666663</v>
      </c>
      <c r="C13" s="8">
        <f>C12/D12</f>
        <v>0.48958333333333331</v>
      </c>
      <c r="D13" s="6"/>
      <c r="F13" s="31"/>
      <c r="K13" s="37"/>
      <c r="L13" s="119" t="s">
        <v>84</v>
      </c>
      <c r="M13" s="120" t="s">
        <v>25</v>
      </c>
      <c r="N13" s="121" t="s">
        <v>26</v>
      </c>
    </row>
    <row r="14" spans="1:14" ht="15" customHeight="1">
      <c r="A14" s="5"/>
      <c r="B14" s="8"/>
      <c r="C14" s="8"/>
      <c r="D14" s="6"/>
      <c r="E14" s="31"/>
      <c r="J14" s="83"/>
      <c r="K14" s="37"/>
      <c r="L14" s="131" t="s">
        <v>35</v>
      </c>
      <c r="M14" s="122">
        <v>246</v>
      </c>
      <c r="N14" s="140" t="s">
        <v>293</v>
      </c>
    </row>
    <row r="15" spans="1:14" ht="15" customHeight="1">
      <c r="A15" s="7"/>
      <c r="B15" s="7"/>
      <c r="C15" s="7"/>
      <c r="D15" s="7"/>
      <c r="E15" s="31"/>
      <c r="J15" s="83"/>
      <c r="L15" s="132" t="s">
        <v>23</v>
      </c>
      <c r="M15" s="123">
        <v>173</v>
      </c>
      <c r="N15" s="141" t="s">
        <v>294</v>
      </c>
    </row>
    <row r="16" spans="1:14" ht="15" customHeight="1">
      <c r="A16" s="26" t="s">
        <v>263</v>
      </c>
      <c r="E16" s="31"/>
      <c r="J16" s="84"/>
      <c r="K16" s="85"/>
      <c r="L16" s="133" t="s">
        <v>13</v>
      </c>
      <c r="M16" s="124">
        <v>124</v>
      </c>
      <c r="N16" s="142" t="s">
        <v>295</v>
      </c>
    </row>
    <row r="17" spans="1:15" ht="15" customHeight="1" thickBot="1">
      <c r="A17" s="26"/>
      <c r="E17" s="31"/>
      <c r="J17" s="84"/>
      <c r="K17" s="85"/>
      <c r="L17" s="139" t="s">
        <v>22</v>
      </c>
      <c r="M17" s="125">
        <v>117</v>
      </c>
      <c r="N17" s="143" t="s">
        <v>296</v>
      </c>
    </row>
    <row r="18" spans="1:15" ht="18.75" thickBot="1">
      <c r="A18" s="187" t="s">
        <v>256</v>
      </c>
      <c r="B18" s="188" t="s">
        <v>61</v>
      </c>
      <c r="C18" s="189" t="s">
        <v>26</v>
      </c>
      <c r="G18" s="195" t="s">
        <v>153</v>
      </c>
      <c r="H18" s="196"/>
      <c r="J18" s="36"/>
      <c r="K18" s="37"/>
      <c r="L18" s="135" t="s">
        <v>104</v>
      </c>
      <c r="M18" s="126">
        <v>108</v>
      </c>
      <c r="N18" s="144" t="s">
        <v>297</v>
      </c>
    </row>
    <row r="19" spans="1:15" ht="18.75" thickBot="1">
      <c r="A19" s="181" t="s">
        <v>30</v>
      </c>
      <c r="B19" s="182">
        <v>598</v>
      </c>
      <c r="C19" s="183" t="s">
        <v>257</v>
      </c>
      <c r="G19" s="199">
        <v>3.1E-2</v>
      </c>
      <c r="H19" s="200"/>
      <c r="J19" s="36"/>
      <c r="K19" s="37"/>
      <c r="L19" s="136" t="s">
        <v>88</v>
      </c>
      <c r="M19" s="127">
        <v>43</v>
      </c>
      <c r="N19" s="145" t="s">
        <v>298</v>
      </c>
    </row>
    <row r="20" spans="1:15" ht="18.75" thickBot="1">
      <c r="A20" s="181" t="s">
        <v>32</v>
      </c>
      <c r="B20" s="182">
        <v>223</v>
      </c>
      <c r="C20" s="183" t="s">
        <v>258</v>
      </c>
      <c r="I20" s="15"/>
      <c r="J20" s="36"/>
      <c r="K20" s="37"/>
      <c r="L20" s="137" t="s">
        <v>34</v>
      </c>
      <c r="M20" s="128">
        <v>35</v>
      </c>
      <c r="N20" s="146" t="s">
        <v>299</v>
      </c>
    </row>
    <row r="21" spans="1:15" ht="18.75" thickBot="1">
      <c r="A21" s="181" t="s">
        <v>31</v>
      </c>
      <c r="B21" s="182">
        <v>62</v>
      </c>
      <c r="C21" s="183" t="s">
        <v>259</v>
      </c>
      <c r="G21" s="195" t="s">
        <v>154</v>
      </c>
      <c r="H21" s="196"/>
      <c r="I21" s="16"/>
      <c r="J21" s="7"/>
      <c r="K21" s="37"/>
      <c r="L21" s="138" t="s">
        <v>12</v>
      </c>
      <c r="M21" s="129">
        <v>19</v>
      </c>
      <c r="N21" s="147" t="s">
        <v>300</v>
      </c>
    </row>
    <row r="22" spans="1:15" ht="15.75" thickBot="1">
      <c r="A22" s="181" t="s">
        <v>42</v>
      </c>
      <c r="B22" s="182">
        <v>5</v>
      </c>
      <c r="C22" s="183" t="s">
        <v>260</v>
      </c>
      <c r="G22" s="197">
        <v>21.9</v>
      </c>
      <c r="H22" s="198"/>
      <c r="I22" s="16"/>
      <c r="J22" s="7"/>
      <c r="L22" s="134" t="s">
        <v>42</v>
      </c>
      <c r="M22" s="130">
        <v>26</v>
      </c>
      <c r="N22" s="148" t="s">
        <v>301</v>
      </c>
    </row>
    <row r="23" spans="1:15" ht="15.75" thickBot="1">
      <c r="A23" s="181" t="s">
        <v>261</v>
      </c>
      <c r="B23" s="182">
        <v>3</v>
      </c>
      <c r="C23" s="183" t="s">
        <v>262</v>
      </c>
      <c r="I23" s="16"/>
      <c r="J23" s="7"/>
      <c r="L23" s="177" t="s">
        <v>24</v>
      </c>
      <c r="M23" s="178">
        <f>SUM(M14:M22)</f>
        <v>891</v>
      </c>
      <c r="N23" s="179"/>
    </row>
    <row r="24" spans="1:15" ht="15.75" thickBot="1">
      <c r="A24" s="184" t="s">
        <v>24</v>
      </c>
      <c r="B24" s="185">
        <f>SUM(B19:B23)</f>
        <v>891</v>
      </c>
      <c r="C24" s="186"/>
      <c r="I24" s="16"/>
      <c r="J24" s="7"/>
      <c r="L24"/>
    </row>
    <row r="25" spans="1:15" ht="18">
      <c r="A25" s="36"/>
      <c r="B25" s="37"/>
      <c r="C25" s="37"/>
      <c r="I25" s="16"/>
      <c r="J25" s="7"/>
      <c r="L25"/>
      <c r="O25"/>
    </row>
    <row r="26" spans="1:15" ht="15.75" thickBot="1">
      <c r="A26" s="26" t="s">
        <v>264</v>
      </c>
      <c r="I26" s="16"/>
      <c r="J26" s="7"/>
      <c r="L26"/>
      <c r="O26"/>
    </row>
    <row r="27" spans="1:15" ht="15.75" thickBot="1">
      <c r="A27" s="27" t="s">
        <v>17</v>
      </c>
      <c r="B27" s="3">
        <v>391</v>
      </c>
      <c r="C27" s="28">
        <f>B27/(B27+B28)</f>
        <v>0.44130925507900676</v>
      </c>
      <c r="I27" s="16"/>
      <c r="J27" s="7"/>
      <c r="L27"/>
      <c r="O27"/>
    </row>
    <row r="28" spans="1:15" ht="18.75" thickBot="1">
      <c r="A28" s="29" t="s">
        <v>16</v>
      </c>
      <c r="B28" s="2">
        <v>495</v>
      </c>
      <c r="C28" s="30">
        <f>B28/(B27+B28)</f>
        <v>0.55869074492099324</v>
      </c>
      <c r="E28" s="36"/>
      <c r="I28" s="16"/>
      <c r="J28" s="7"/>
      <c r="L28"/>
      <c r="O28"/>
    </row>
    <row r="29" spans="1:15">
      <c r="A29" s="26"/>
      <c r="C29" s="176"/>
      <c r="I29" s="16"/>
      <c r="J29" s="7"/>
      <c r="L29"/>
      <c r="O29"/>
    </row>
    <row r="30" spans="1:15">
      <c r="A30" s="26"/>
      <c r="C30" s="176"/>
      <c r="I30" s="16"/>
      <c r="J30" s="7"/>
      <c r="L30"/>
      <c r="O30"/>
    </row>
    <row r="31" spans="1:15" ht="15.75" thickBot="1">
      <c r="A31" s="26" t="s">
        <v>326</v>
      </c>
      <c r="C31" s="176"/>
      <c r="I31" s="16"/>
      <c r="J31" s="7"/>
      <c r="L31"/>
      <c r="O31"/>
    </row>
    <row r="32" spans="1:15" ht="15.75" thickBot="1">
      <c r="A32" s="81" t="s">
        <v>14</v>
      </c>
      <c r="B32" s="81" t="s">
        <v>15</v>
      </c>
      <c r="C32" s="86" t="s">
        <v>20</v>
      </c>
      <c r="D32" s="86" t="s">
        <v>21</v>
      </c>
      <c r="I32" s="16"/>
      <c r="J32" s="7"/>
      <c r="L32"/>
      <c r="O32"/>
    </row>
    <row r="33" spans="1:15">
      <c r="A33" s="109" t="s">
        <v>87</v>
      </c>
      <c r="B33" s="110">
        <v>56</v>
      </c>
      <c r="C33" s="111">
        <f>B33/B$24</f>
        <v>6.2850729517396189E-2</v>
      </c>
      <c r="D33" s="107">
        <v>1</v>
      </c>
      <c r="E33" s="109" t="s">
        <v>229</v>
      </c>
      <c r="I33" s="16"/>
      <c r="J33" s="7"/>
      <c r="L33"/>
    </row>
    <row r="34" spans="1:15" ht="18.75" thickBot="1">
      <c r="A34" s="112" t="s">
        <v>203</v>
      </c>
      <c r="B34" s="113">
        <v>45</v>
      </c>
      <c r="C34" s="111">
        <f t="shared" ref="C34:C97" si="2">B34/B$24</f>
        <v>5.0505050505050504E-2</v>
      </c>
      <c r="D34" s="108">
        <v>2</v>
      </c>
      <c r="E34" s="36"/>
      <c r="I34" s="16"/>
      <c r="J34" s="7"/>
      <c r="K34" s="36"/>
      <c r="L34" s="21" t="s">
        <v>29</v>
      </c>
      <c r="M34" s="21"/>
      <c r="N34" s="21"/>
    </row>
    <row r="35" spans="1:15" ht="15.75" customHeight="1">
      <c r="A35" s="112" t="s">
        <v>108</v>
      </c>
      <c r="B35" s="113">
        <v>31</v>
      </c>
      <c r="C35" s="111">
        <f t="shared" si="2"/>
        <v>3.479236812570146E-2</v>
      </c>
      <c r="D35" s="108">
        <v>3</v>
      </c>
      <c r="E35" s="36"/>
      <c r="I35" s="16"/>
      <c r="J35" s="7"/>
      <c r="K35" s="36"/>
      <c r="L35" s="149" t="s">
        <v>33</v>
      </c>
      <c r="M35" s="150" t="s">
        <v>25</v>
      </c>
      <c r="N35" s="151" t="s">
        <v>26</v>
      </c>
    </row>
    <row r="36" spans="1:15" ht="18">
      <c r="A36" s="112" t="s">
        <v>28</v>
      </c>
      <c r="B36" s="113">
        <v>29</v>
      </c>
      <c r="C36" s="111">
        <f t="shared" si="2"/>
        <v>3.2547699214365879E-2</v>
      </c>
      <c r="D36" s="114">
        <v>4</v>
      </c>
      <c r="E36" s="36"/>
      <c r="I36" s="7"/>
      <c r="J36" s="36"/>
      <c r="K36" s="93"/>
      <c r="L36" s="32" t="s">
        <v>142</v>
      </c>
      <c r="M36" s="105">
        <v>419</v>
      </c>
      <c r="N36" s="106">
        <f>M36/B$24</f>
        <v>0.47025813692480362</v>
      </c>
      <c r="O36"/>
    </row>
    <row r="37" spans="1:15" ht="18">
      <c r="A37" s="112" t="s">
        <v>178</v>
      </c>
      <c r="B37" s="113">
        <v>26</v>
      </c>
      <c r="C37" s="111">
        <f t="shared" si="2"/>
        <v>2.9180695847362513E-2</v>
      </c>
      <c r="D37" s="114">
        <v>5</v>
      </c>
      <c r="E37" s="36"/>
      <c r="F37" s="37"/>
      <c r="J37" s="36"/>
      <c r="K37" s="93"/>
      <c r="L37" s="32" t="s">
        <v>147</v>
      </c>
      <c r="M37" s="105">
        <v>49</v>
      </c>
      <c r="N37" s="106">
        <f t="shared" ref="N37:N48" si="3">M37/B$24</f>
        <v>5.4994388327721661E-2</v>
      </c>
      <c r="O37"/>
    </row>
    <row r="38" spans="1:15" ht="18">
      <c r="A38" s="112" t="s">
        <v>115</v>
      </c>
      <c r="B38" s="113">
        <v>24</v>
      </c>
      <c r="C38" s="111">
        <f t="shared" si="2"/>
        <v>2.6936026936026935E-2</v>
      </c>
      <c r="D38" s="108">
        <v>6</v>
      </c>
      <c r="E38" s="36"/>
      <c r="F38" s="37"/>
      <c r="I38" s="21"/>
      <c r="K38" s="93"/>
      <c r="L38" s="32" t="s">
        <v>143</v>
      </c>
      <c r="M38" s="105">
        <v>45</v>
      </c>
      <c r="N38" s="106">
        <f t="shared" si="3"/>
        <v>5.0505050505050504E-2</v>
      </c>
      <c r="O38"/>
    </row>
    <row r="39" spans="1:15" ht="18">
      <c r="A39" s="112" t="s">
        <v>101</v>
      </c>
      <c r="B39" s="113">
        <v>23</v>
      </c>
      <c r="C39" s="111">
        <f t="shared" si="2"/>
        <v>2.5813692480359147E-2</v>
      </c>
      <c r="D39" s="108">
        <v>7</v>
      </c>
      <c r="E39" s="36"/>
      <c r="F39" s="37"/>
      <c r="I39" s="22"/>
      <c r="K39" s="93"/>
      <c r="L39" s="32" t="s">
        <v>150</v>
      </c>
      <c r="M39" s="105">
        <v>12</v>
      </c>
      <c r="N39" s="106">
        <f t="shared" si="3"/>
        <v>1.3468013468013467E-2</v>
      </c>
      <c r="O39"/>
    </row>
    <row r="40" spans="1:15" ht="18">
      <c r="A40" s="112" t="s">
        <v>129</v>
      </c>
      <c r="B40" s="113">
        <v>21</v>
      </c>
      <c r="C40" s="111">
        <f t="shared" si="2"/>
        <v>2.3569023569023569E-2</v>
      </c>
      <c r="D40" s="114">
        <v>8</v>
      </c>
      <c r="E40" s="36"/>
      <c r="F40" s="37"/>
      <c r="I40" s="23"/>
      <c r="J40" s="36"/>
      <c r="K40" s="93"/>
      <c r="L40" s="32" t="s">
        <v>144</v>
      </c>
      <c r="M40" s="105">
        <v>12</v>
      </c>
      <c r="N40" s="106">
        <f t="shared" si="3"/>
        <v>1.3468013468013467E-2</v>
      </c>
      <c r="O40"/>
    </row>
    <row r="41" spans="1:15" ht="18">
      <c r="A41" s="112" t="s">
        <v>27</v>
      </c>
      <c r="B41" s="113">
        <v>20</v>
      </c>
      <c r="C41" s="111">
        <f t="shared" si="2"/>
        <v>2.2446689113355778E-2</v>
      </c>
      <c r="D41" s="114">
        <v>9</v>
      </c>
      <c r="E41" s="36"/>
      <c r="F41" s="37"/>
      <c r="I41" s="23"/>
      <c r="J41" s="36"/>
      <c r="L41" s="32" t="s">
        <v>146</v>
      </c>
      <c r="M41" s="105">
        <v>8</v>
      </c>
      <c r="N41" s="106">
        <f t="shared" si="3"/>
        <v>8.9786756453423128E-3</v>
      </c>
      <c r="O41"/>
    </row>
    <row r="42" spans="1:15" ht="18">
      <c r="A42" s="112" t="s">
        <v>157</v>
      </c>
      <c r="B42" s="113">
        <v>19</v>
      </c>
      <c r="C42" s="111">
        <f t="shared" si="2"/>
        <v>2.1324354657687991E-2</v>
      </c>
      <c r="D42" s="108">
        <v>10</v>
      </c>
      <c r="E42" s="36"/>
      <c r="F42" s="37"/>
      <c r="J42" s="36"/>
      <c r="K42" s="93"/>
      <c r="L42" s="32" t="s">
        <v>151</v>
      </c>
      <c r="M42" s="105">
        <v>6</v>
      </c>
      <c r="N42" s="106">
        <f t="shared" si="3"/>
        <v>6.7340067340067337E-3</v>
      </c>
      <c r="O42"/>
    </row>
    <row r="43" spans="1:15" ht="18">
      <c r="A43" s="112" t="s">
        <v>97</v>
      </c>
      <c r="B43" s="113">
        <v>17</v>
      </c>
      <c r="C43" s="111">
        <f t="shared" si="2"/>
        <v>1.9079685746352413E-2</v>
      </c>
      <c r="D43" s="108">
        <v>11</v>
      </c>
      <c r="E43" s="36"/>
      <c r="F43" s="37"/>
      <c r="J43" s="36"/>
      <c r="L43" s="32" t="s">
        <v>145</v>
      </c>
      <c r="M43" s="105">
        <v>5</v>
      </c>
      <c r="N43" s="106">
        <f t="shared" si="3"/>
        <v>5.6116722783389446E-3</v>
      </c>
      <c r="O43"/>
    </row>
    <row r="44" spans="1:15" ht="18">
      <c r="A44" s="112" t="s">
        <v>116</v>
      </c>
      <c r="B44" s="113">
        <v>17</v>
      </c>
      <c r="C44" s="111">
        <f t="shared" si="2"/>
        <v>1.9079685746352413E-2</v>
      </c>
      <c r="D44" s="108">
        <v>12</v>
      </c>
      <c r="E44" s="36"/>
      <c r="F44" s="37"/>
      <c r="J44" s="36"/>
      <c r="L44" s="32" t="s">
        <v>152</v>
      </c>
      <c r="M44" s="105">
        <v>4</v>
      </c>
      <c r="N44" s="106">
        <f t="shared" si="3"/>
        <v>4.4893378226711564E-3</v>
      </c>
      <c r="O44"/>
    </row>
    <row r="45" spans="1:15" ht="18">
      <c r="A45" s="112" t="s">
        <v>118</v>
      </c>
      <c r="B45" s="113">
        <v>16</v>
      </c>
      <c r="C45" s="111">
        <f t="shared" si="2"/>
        <v>1.7957351290684626E-2</v>
      </c>
      <c r="D45" s="108">
        <v>13</v>
      </c>
      <c r="E45" s="36"/>
      <c r="F45" s="37"/>
      <c r="L45" s="32" t="s">
        <v>132</v>
      </c>
      <c r="M45" s="105">
        <v>3</v>
      </c>
      <c r="N45" s="106">
        <f t="shared" si="3"/>
        <v>3.3670033670033669E-3</v>
      </c>
    </row>
    <row r="46" spans="1:15" ht="18">
      <c r="A46" s="112" t="s">
        <v>100</v>
      </c>
      <c r="B46" s="113">
        <v>16</v>
      </c>
      <c r="C46" s="111">
        <f t="shared" si="2"/>
        <v>1.7957351290684626E-2</v>
      </c>
      <c r="D46" s="108">
        <v>14</v>
      </c>
      <c r="E46" s="36"/>
      <c r="F46" s="37"/>
      <c r="K46" s="36"/>
      <c r="L46" s="32" t="s">
        <v>181</v>
      </c>
      <c r="M46" s="105">
        <v>2</v>
      </c>
      <c r="N46" s="106">
        <f t="shared" si="3"/>
        <v>2.2446689113355782E-3</v>
      </c>
    </row>
    <row r="47" spans="1:15" ht="18">
      <c r="A47" s="112" t="s">
        <v>82</v>
      </c>
      <c r="B47" s="113">
        <v>15</v>
      </c>
      <c r="C47" s="111">
        <f t="shared" si="2"/>
        <v>1.6835016835016835E-2</v>
      </c>
      <c r="D47" s="108">
        <v>15</v>
      </c>
      <c r="E47" s="36"/>
      <c r="F47" s="37"/>
      <c r="L47" s="32" t="s">
        <v>191</v>
      </c>
      <c r="M47" s="105">
        <v>2</v>
      </c>
      <c r="N47" s="106">
        <f t="shared" si="3"/>
        <v>2.2446689113355782E-3</v>
      </c>
    </row>
    <row r="48" spans="1:15" ht="18">
      <c r="A48" s="112" t="s">
        <v>139</v>
      </c>
      <c r="B48" s="113">
        <v>15</v>
      </c>
      <c r="C48" s="111">
        <f t="shared" si="2"/>
        <v>1.6835016835016835E-2</v>
      </c>
      <c r="D48" s="108">
        <v>16</v>
      </c>
      <c r="E48" s="36"/>
      <c r="F48" s="37"/>
      <c r="K48" s="36"/>
      <c r="L48" s="190" t="s">
        <v>188</v>
      </c>
      <c r="M48" s="191">
        <v>0</v>
      </c>
      <c r="N48" s="192">
        <f t="shared" si="3"/>
        <v>0</v>
      </c>
    </row>
    <row r="49" spans="1:15" ht="18.75" thickBot="1">
      <c r="A49" s="112" t="s">
        <v>148</v>
      </c>
      <c r="B49" s="113">
        <v>14</v>
      </c>
      <c r="C49" s="111">
        <f t="shared" si="2"/>
        <v>1.5712682379349047E-2</v>
      </c>
      <c r="D49" s="108">
        <v>17</v>
      </c>
      <c r="E49" s="36"/>
      <c r="F49" s="37"/>
      <c r="K49" s="36"/>
      <c r="L49" s="152" t="s">
        <v>24</v>
      </c>
      <c r="M49" s="153">
        <f>SUM(M36:M48)</f>
        <v>567</v>
      </c>
      <c r="N49" s="160"/>
    </row>
    <row r="50" spans="1:15" ht="18">
      <c r="A50" s="112" t="s">
        <v>124</v>
      </c>
      <c r="B50" s="113">
        <v>14</v>
      </c>
      <c r="C50" s="111">
        <f t="shared" si="2"/>
        <v>1.5712682379349047E-2</v>
      </c>
      <c r="D50" s="108">
        <v>18</v>
      </c>
      <c r="E50" s="36"/>
      <c r="F50" s="37"/>
      <c r="I50" s="7"/>
      <c r="K50" s="36"/>
      <c r="L50" s="23"/>
      <c r="M50" s="23"/>
      <c r="N50" s="23"/>
    </row>
    <row r="51" spans="1:15" ht="18.75" thickBot="1">
      <c r="A51" s="112" t="s">
        <v>93</v>
      </c>
      <c r="B51" s="113">
        <v>13</v>
      </c>
      <c r="C51" s="111">
        <f t="shared" si="2"/>
        <v>1.4590347923681257E-2</v>
      </c>
      <c r="D51" s="108">
        <v>19</v>
      </c>
      <c r="E51" s="36"/>
      <c r="F51" s="37"/>
      <c r="J51" s="94"/>
      <c r="L51" s="26" t="s">
        <v>330</v>
      </c>
      <c r="O51"/>
    </row>
    <row r="52" spans="1:15" ht="18">
      <c r="A52" s="112" t="s">
        <v>161</v>
      </c>
      <c r="B52" s="113">
        <v>13</v>
      </c>
      <c r="C52" s="111">
        <f t="shared" si="2"/>
        <v>1.4590347923681257E-2</v>
      </c>
      <c r="D52" s="108">
        <v>20</v>
      </c>
      <c r="E52" s="36"/>
      <c r="F52" s="37"/>
      <c r="J52" s="94"/>
      <c r="L52" s="100" t="s">
        <v>36</v>
      </c>
      <c r="M52" s="101" t="s">
        <v>25</v>
      </c>
      <c r="N52" s="102" t="s">
        <v>26</v>
      </c>
      <c r="O52"/>
    </row>
    <row r="53" spans="1:15" ht="18">
      <c r="A53" s="112" t="s">
        <v>121</v>
      </c>
      <c r="B53" s="113">
        <v>13</v>
      </c>
      <c r="C53" s="111">
        <f t="shared" si="2"/>
        <v>1.4590347923681257E-2</v>
      </c>
      <c r="D53" s="108">
        <v>21</v>
      </c>
      <c r="E53" s="36"/>
      <c r="F53" s="37"/>
      <c r="J53" s="94"/>
      <c r="L53" s="155" t="s">
        <v>69</v>
      </c>
      <c r="M53" s="154">
        <v>466</v>
      </c>
      <c r="N53" s="118">
        <f>M53/B$24</f>
        <v>0.52300785634118963</v>
      </c>
      <c r="O53"/>
    </row>
    <row r="54" spans="1:15" ht="18">
      <c r="A54" s="112" t="s">
        <v>109</v>
      </c>
      <c r="B54" s="113">
        <v>13</v>
      </c>
      <c r="C54" s="111">
        <f t="shared" si="2"/>
        <v>1.4590347923681257E-2</v>
      </c>
      <c r="D54" s="108">
        <v>22</v>
      </c>
      <c r="E54" s="36"/>
      <c r="F54" s="37"/>
      <c r="J54" s="94"/>
      <c r="L54" s="155" t="s">
        <v>105</v>
      </c>
      <c r="M54" s="154">
        <v>64</v>
      </c>
      <c r="N54" s="118">
        <f t="shared" ref="N54:N80" si="4">M54/B$24</f>
        <v>7.1829405162738502E-2</v>
      </c>
      <c r="O54"/>
    </row>
    <row r="55" spans="1:15" ht="18">
      <c r="A55" s="112" t="s">
        <v>103</v>
      </c>
      <c r="B55" s="113">
        <v>13</v>
      </c>
      <c r="C55" s="111">
        <f t="shared" si="2"/>
        <v>1.4590347923681257E-2</v>
      </c>
      <c r="D55" s="108">
        <v>23</v>
      </c>
      <c r="E55" s="36"/>
      <c r="F55" s="37"/>
      <c r="J55" s="94"/>
      <c r="L55" s="155" t="s">
        <v>207</v>
      </c>
      <c r="M55" s="154">
        <v>47</v>
      </c>
      <c r="N55" s="118">
        <f t="shared" si="4"/>
        <v>5.2749719416386086E-2</v>
      </c>
      <c r="O55"/>
    </row>
    <row r="56" spans="1:15" ht="18">
      <c r="A56" s="112" t="s">
        <v>128</v>
      </c>
      <c r="B56" s="113">
        <v>12</v>
      </c>
      <c r="C56" s="111">
        <f t="shared" si="2"/>
        <v>1.3468013468013467E-2</v>
      </c>
      <c r="D56" s="108">
        <v>24</v>
      </c>
      <c r="E56" s="36"/>
      <c r="F56" s="37"/>
      <c r="J56" s="94"/>
      <c r="L56" s="155" t="s">
        <v>70</v>
      </c>
      <c r="M56" s="154">
        <v>46</v>
      </c>
      <c r="N56" s="118">
        <f t="shared" si="4"/>
        <v>5.1627384960718295E-2</v>
      </c>
      <c r="O56"/>
    </row>
    <row r="57" spans="1:15" ht="18">
      <c r="A57" s="112" t="s">
        <v>131</v>
      </c>
      <c r="B57" s="113">
        <v>12</v>
      </c>
      <c r="C57" s="111">
        <f t="shared" si="2"/>
        <v>1.3468013468013467E-2</v>
      </c>
      <c r="D57" s="108">
        <v>25</v>
      </c>
      <c r="E57" s="36"/>
      <c r="F57" s="37"/>
      <c r="J57" s="94"/>
      <c r="L57" s="155" t="s">
        <v>123</v>
      </c>
      <c r="M57" s="154">
        <v>32</v>
      </c>
      <c r="N57" s="118">
        <f t="shared" si="4"/>
        <v>3.5914702581369251E-2</v>
      </c>
      <c r="O57"/>
    </row>
    <row r="58" spans="1:15" ht="18">
      <c r="A58" s="112" t="s">
        <v>138</v>
      </c>
      <c r="B58" s="113">
        <v>12</v>
      </c>
      <c r="C58" s="111">
        <f t="shared" si="2"/>
        <v>1.3468013468013467E-2</v>
      </c>
      <c r="D58" s="108">
        <v>26</v>
      </c>
      <c r="E58" s="36"/>
      <c r="F58" s="37"/>
      <c r="J58" s="94"/>
      <c r="L58" s="155" t="s">
        <v>90</v>
      </c>
      <c r="M58" s="154">
        <v>31</v>
      </c>
      <c r="N58" s="118">
        <f t="shared" si="4"/>
        <v>3.479236812570146E-2</v>
      </c>
      <c r="O58"/>
    </row>
    <row r="59" spans="1:15" ht="18">
      <c r="A59" s="112" t="s">
        <v>219</v>
      </c>
      <c r="B59" s="113">
        <v>12</v>
      </c>
      <c r="C59" s="111">
        <f t="shared" si="2"/>
        <v>1.3468013468013467E-2</v>
      </c>
      <c r="D59" s="108">
        <v>27</v>
      </c>
      <c r="E59" s="36"/>
      <c r="F59" s="37"/>
      <c r="J59" s="94"/>
      <c r="L59" s="155" t="s">
        <v>96</v>
      </c>
      <c r="M59" s="154">
        <v>30</v>
      </c>
      <c r="N59" s="118">
        <f t="shared" si="4"/>
        <v>3.3670033670033669E-2</v>
      </c>
      <c r="O59"/>
    </row>
    <row r="60" spans="1:15" ht="18">
      <c r="A60" s="112" t="s">
        <v>107</v>
      </c>
      <c r="B60" s="113">
        <v>12</v>
      </c>
      <c r="C60" s="111">
        <f t="shared" si="2"/>
        <v>1.3468013468013467E-2</v>
      </c>
      <c r="D60" s="108">
        <v>28</v>
      </c>
      <c r="E60" s="36"/>
      <c r="F60" s="37"/>
      <c r="J60" s="94"/>
      <c r="L60" s="168" t="s">
        <v>167</v>
      </c>
      <c r="M60" s="78">
        <v>18</v>
      </c>
      <c r="N60" s="193">
        <f t="shared" si="4"/>
        <v>2.0202020202020204E-2</v>
      </c>
      <c r="O60"/>
    </row>
    <row r="61" spans="1:15" ht="18">
      <c r="A61" s="112" t="s">
        <v>162</v>
      </c>
      <c r="B61" s="113">
        <v>12</v>
      </c>
      <c r="C61" s="111">
        <f t="shared" si="2"/>
        <v>1.3468013468013467E-2</v>
      </c>
      <c r="D61" s="108">
        <v>29</v>
      </c>
      <c r="E61" s="36"/>
      <c r="F61" s="37"/>
      <c r="L61" s="168" t="s">
        <v>135</v>
      </c>
      <c r="M61" s="78">
        <v>14</v>
      </c>
      <c r="N61" s="193">
        <f t="shared" si="4"/>
        <v>1.5712682379349047E-2</v>
      </c>
    </row>
    <row r="62" spans="1:15" ht="18">
      <c r="A62" s="112" t="s">
        <v>163</v>
      </c>
      <c r="B62" s="113">
        <v>12</v>
      </c>
      <c r="C62" s="111">
        <f t="shared" si="2"/>
        <v>1.3468013468013467E-2</v>
      </c>
      <c r="D62" s="108">
        <v>30</v>
      </c>
      <c r="E62" s="36"/>
      <c r="F62" s="37"/>
      <c r="L62" s="168" t="s">
        <v>221</v>
      </c>
      <c r="M62" s="78">
        <v>13</v>
      </c>
      <c r="N62" s="193">
        <f t="shared" si="4"/>
        <v>1.4590347923681257E-2</v>
      </c>
    </row>
    <row r="63" spans="1:15" ht="18">
      <c r="A63" s="112" t="s">
        <v>179</v>
      </c>
      <c r="B63" s="113">
        <v>11</v>
      </c>
      <c r="C63" s="111">
        <f t="shared" si="2"/>
        <v>1.2345679012345678E-2</v>
      </c>
      <c r="D63" s="108">
        <v>31</v>
      </c>
      <c r="E63" s="36"/>
      <c r="F63" s="37"/>
      <c r="L63" s="168" t="s">
        <v>164</v>
      </c>
      <c r="M63" s="78">
        <v>13</v>
      </c>
      <c r="N63" s="193">
        <f t="shared" si="4"/>
        <v>1.4590347923681257E-2</v>
      </c>
    </row>
    <row r="64" spans="1:15" ht="18">
      <c r="A64" s="112" t="s">
        <v>113</v>
      </c>
      <c r="B64" s="113">
        <v>11</v>
      </c>
      <c r="C64" s="111">
        <f t="shared" si="2"/>
        <v>1.2345679012345678E-2</v>
      </c>
      <c r="D64" s="108">
        <v>32</v>
      </c>
      <c r="E64" s="36"/>
      <c r="F64" s="37"/>
      <c r="L64" s="168" t="s">
        <v>133</v>
      </c>
      <c r="M64" s="78">
        <v>12</v>
      </c>
      <c r="N64" s="193">
        <f t="shared" si="4"/>
        <v>1.3468013468013467E-2</v>
      </c>
    </row>
    <row r="65" spans="1:14" ht="18">
      <c r="A65" s="112" t="s">
        <v>102</v>
      </c>
      <c r="B65" s="113">
        <v>10</v>
      </c>
      <c r="C65" s="111">
        <f t="shared" si="2"/>
        <v>1.1223344556677889E-2</v>
      </c>
      <c r="D65" s="108">
        <v>33</v>
      </c>
      <c r="E65" s="36"/>
      <c r="F65" s="37"/>
      <c r="K65" s="36"/>
      <c r="L65" s="168" t="s">
        <v>95</v>
      </c>
      <c r="M65" s="78">
        <v>12</v>
      </c>
      <c r="N65" s="193">
        <f t="shared" si="4"/>
        <v>1.3468013468013467E-2</v>
      </c>
    </row>
    <row r="66" spans="1:14" ht="18">
      <c r="A66" s="115" t="s">
        <v>89</v>
      </c>
      <c r="B66" s="116">
        <v>9</v>
      </c>
      <c r="C66" s="180">
        <f t="shared" si="2"/>
        <v>1.0101010101010102E-2</v>
      </c>
      <c r="D66" s="117">
        <v>34</v>
      </c>
      <c r="E66" s="36"/>
      <c r="F66" s="37"/>
      <c r="J66" s="33"/>
      <c r="K66" s="36"/>
      <c r="L66" s="168" t="s">
        <v>134</v>
      </c>
      <c r="M66" s="78">
        <v>10</v>
      </c>
      <c r="N66" s="193">
        <f t="shared" si="4"/>
        <v>1.1223344556677889E-2</v>
      </c>
    </row>
    <row r="67" spans="1:14" ht="18">
      <c r="A67" s="115" t="s">
        <v>114</v>
      </c>
      <c r="B67" s="116">
        <v>9</v>
      </c>
      <c r="C67" s="180">
        <f t="shared" si="2"/>
        <v>1.0101010101010102E-2</v>
      </c>
      <c r="D67" s="117">
        <v>35</v>
      </c>
      <c r="E67" s="36"/>
      <c r="F67" s="37"/>
      <c r="K67" s="36"/>
      <c r="L67" s="169" t="s">
        <v>137</v>
      </c>
      <c r="M67" s="79">
        <v>10</v>
      </c>
      <c r="N67" s="194">
        <f t="shared" si="4"/>
        <v>1.1223344556677889E-2</v>
      </c>
    </row>
    <row r="68" spans="1:14" ht="18">
      <c r="A68" s="115" t="s">
        <v>122</v>
      </c>
      <c r="B68" s="116">
        <v>9</v>
      </c>
      <c r="C68" s="180">
        <f t="shared" si="2"/>
        <v>1.0101010101010102E-2</v>
      </c>
      <c r="D68" s="117">
        <v>36</v>
      </c>
      <c r="E68" s="36"/>
      <c r="F68" s="37"/>
      <c r="K68" s="36"/>
      <c r="L68" s="169" t="s">
        <v>165</v>
      </c>
      <c r="M68" s="79">
        <v>8</v>
      </c>
      <c r="N68" s="194">
        <f t="shared" si="4"/>
        <v>8.9786756453423128E-3</v>
      </c>
    </row>
    <row r="69" spans="1:14" ht="18">
      <c r="A69" s="115" t="s">
        <v>213</v>
      </c>
      <c r="B69" s="116">
        <v>9</v>
      </c>
      <c r="C69" s="180">
        <f t="shared" si="2"/>
        <v>1.0101010101010102E-2</v>
      </c>
      <c r="D69" s="117">
        <v>37</v>
      </c>
      <c r="E69" s="36"/>
      <c r="F69" s="37"/>
      <c r="J69" s="34" t="s">
        <v>37</v>
      </c>
      <c r="K69" s="163"/>
      <c r="L69" s="169" t="s">
        <v>327</v>
      </c>
      <c r="M69" s="79">
        <v>8</v>
      </c>
      <c r="N69" s="194">
        <f t="shared" si="4"/>
        <v>8.9786756453423128E-3</v>
      </c>
    </row>
    <row r="70" spans="1:14" ht="18">
      <c r="A70" s="99" t="s">
        <v>72</v>
      </c>
      <c r="B70" s="116">
        <v>9</v>
      </c>
      <c r="C70" s="180">
        <f t="shared" si="2"/>
        <v>1.0101010101010102E-2</v>
      </c>
      <c r="D70" s="117">
        <v>38</v>
      </c>
      <c r="E70" s="36"/>
      <c r="F70" s="37"/>
      <c r="J70" s="35" t="s">
        <v>41</v>
      </c>
      <c r="K70" s="164"/>
      <c r="L70" s="169" t="s">
        <v>127</v>
      </c>
      <c r="M70" s="79">
        <v>7</v>
      </c>
      <c r="N70" s="194">
        <f t="shared" si="4"/>
        <v>7.8563411896745237E-3</v>
      </c>
    </row>
    <row r="71" spans="1:14" ht="18">
      <c r="A71" s="115" t="s">
        <v>140</v>
      </c>
      <c r="B71" s="116">
        <v>9</v>
      </c>
      <c r="C71" s="180">
        <f t="shared" si="2"/>
        <v>1.0101010101010102E-2</v>
      </c>
      <c r="D71" s="117">
        <v>39</v>
      </c>
      <c r="E71" s="36"/>
      <c r="F71" s="37"/>
      <c r="J71" s="35" t="s">
        <v>40</v>
      </c>
      <c r="K71" s="165"/>
      <c r="L71" s="169" t="s">
        <v>328</v>
      </c>
      <c r="M71" s="79">
        <v>7</v>
      </c>
      <c r="N71" s="194">
        <f t="shared" si="4"/>
        <v>7.8563411896745237E-3</v>
      </c>
    </row>
    <row r="72" spans="1:14" ht="18">
      <c r="A72" s="115" t="s">
        <v>126</v>
      </c>
      <c r="B72" s="116">
        <v>8</v>
      </c>
      <c r="C72" s="180">
        <f t="shared" si="2"/>
        <v>8.9786756453423128E-3</v>
      </c>
      <c r="D72" s="117">
        <v>40</v>
      </c>
      <c r="E72" s="36"/>
      <c r="F72" s="37"/>
      <c r="J72" s="35" t="s">
        <v>38</v>
      </c>
      <c r="K72" s="166"/>
      <c r="L72" s="169" t="s">
        <v>71</v>
      </c>
      <c r="M72" s="79">
        <v>7</v>
      </c>
      <c r="N72" s="194">
        <f t="shared" si="4"/>
        <v>7.8563411896745237E-3</v>
      </c>
    </row>
    <row r="73" spans="1:14" ht="18">
      <c r="A73" s="115" t="s">
        <v>125</v>
      </c>
      <c r="B73" s="116">
        <v>8</v>
      </c>
      <c r="C73" s="180">
        <f t="shared" si="2"/>
        <v>8.9786756453423128E-3</v>
      </c>
      <c r="D73" s="117">
        <v>41</v>
      </c>
      <c r="E73" s="36"/>
      <c r="F73" s="37"/>
      <c r="J73" s="35" t="s">
        <v>39</v>
      </c>
      <c r="K73" s="167"/>
      <c r="L73" s="169" t="s">
        <v>230</v>
      </c>
      <c r="M73" s="79">
        <v>6</v>
      </c>
      <c r="N73" s="194">
        <f t="shared" si="4"/>
        <v>6.7340067340067337E-3</v>
      </c>
    </row>
    <row r="74" spans="1:14" ht="18">
      <c r="A74" s="115" t="s">
        <v>304</v>
      </c>
      <c r="B74" s="116">
        <v>8</v>
      </c>
      <c r="C74" s="180">
        <f t="shared" si="2"/>
        <v>8.9786756453423128E-3</v>
      </c>
      <c r="D74" s="117">
        <v>42</v>
      </c>
      <c r="E74" s="36"/>
      <c r="F74" s="37"/>
      <c r="K74" s="36"/>
      <c r="L74" s="103" t="s">
        <v>166</v>
      </c>
      <c r="M74" s="104">
        <v>4</v>
      </c>
      <c r="N74" s="98">
        <f t="shared" si="4"/>
        <v>4.4893378226711564E-3</v>
      </c>
    </row>
    <row r="75" spans="1:14" ht="18">
      <c r="A75" s="115" t="s">
        <v>215</v>
      </c>
      <c r="B75" s="116">
        <v>7</v>
      </c>
      <c r="C75" s="180">
        <f t="shared" si="2"/>
        <v>7.8563411896745237E-3</v>
      </c>
      <c r="D75" s="117">
        <v>43</v>
      </c>
      <c r="E75" s="36"/>
      <c r="F75" s="37"/>
      <c r="K75" s="36"/>
      <c r="L75" s="103" t="s">
        <v>208</v>
      </c>
      <c r="M75" s="104">
        <v>4</v>
      </c>
      <c r="N75" s="98">
        <f t="shared" si="4"/>
        <v>4.4893378226711564E-3</v>
      </c>
    </row>
    <row r="76" spans="1:14" ht="18">
      <c r="A76" s="115" t="s">
        <v>217</v>
      </c>
      <c r="B76" s="116">
        <v>7</v>
      </c>
      <c r="C76" s="180">
        <f t="shared" si="2"/>
        <v>7.8563411896745237E-3</v>
      </c>
      <c r="D76" s="117">
        <v>44</v>
      </c>
      <c r="E76" s="36"/>
      <c r="F76" s="37"/>
      <c r="L76" s="103" t="s">
        <v>136</v>
      </c>
      <c r="M76" s="104">
        <v>3</v>
      </c>
      <c r="N76" s="98">
        <f t="shared" si="4"/>
        <v>3.3670033670033669E-3</v>
      </c>
    </row>
    <row r="77" spans="1:14" ht="18">
      <c r="A77" s="115" t="s">
        <v>186</v>
      </c>
      <c r="B77" s="116">
        <v>7</v>
      </c>
      <c r="C77" s="180">
        <f t="shared" si="2"/>
        <v>7.8563411896745237E-3</v>
      </c>
      <c r="D77" s="117">
        <v>45</v>
      </c>
      <c r="E77" s="36"/>
      <c r="F77" s="37"/>
      <c r="L77" s="103" t="s">
        <v>329</v>
      </c>
      <c r="M77" s="104">
        <v>2</v>
      </c>
      <c r="N77" s="98">
        <f t="shared" si="4"/>
        <v>2.2446689113355782E-3</v>
      </c>
    </row>
    <row r="78" spans="1:14" ht="18">
      <c r="A78" s="115" t="s">
        <v>305</v>
      </c>
      <c r="B78" s="116">
        <v>7</v>
      </c>
      <c r="C78" s="180">
        <f t="shared" si="2"/>
        <v>7.8563411896745237E-3</v>
      </c>
      <c r="D78" s="117">
        <v>46</v>
      </c>
      <c r="E78" s="36"/>
      <c r="F78" s="37"/>
      <c r="L78" s="103" t="s">
        <v>187</v>
      </c>
      <c r="M78" s="104">
        <v>1</v>
      </c>
      <c r="N78" s="98">
        <f t="shared" si="4"/>
        <v>1.1223344556677891E-3</v>
      </c>
    </row>
    <row r="79" spans="1:14" ht="18">
      <c r="A79" s="115" t="s">
        <v>306</v>
      </c>
      <c r="B79" s="116">
        <v>7</v>
      </c>
      <c r="C79" s="180">
        <f t="shared" si="2"/>
        <v>7.8563411896745237E-3</v>
      </c>
      <c r="D79" s="117">
        <v>47</v>
      </c>
      <c r="E79" s="36"/>
      <c r="F79" s="37"/>
      <c r="L79" s="103" t="s">
        <v>248</v>
      </c>
      <c r="M79" s="104">
        <v>1</v>
      </c>
      <c r="N79" s="98">
        <f t="shared" si="4"/>
        <v>1.1223344556677891E-3</v>
      </c>
    </row>
    <row r="80" spans="1:14" ht="18">
      <c r="A80" s="115" t="s">
        <v>160</v>
      </c>
      <c r="B80" s="116">
        <v>7</v>
      </c>
      <c r="C80" s="180">
        <f t="shared" si="2"/>
        <v>7.8563411896745237E-3</v>
      </c>
      <c r="D80" s="117">
        <v>48</v>
      </c>
      <c r="E80" s="36"/>
      <c r="F80" s="37"/>
      <c r="L80" s="103" t="s">
        <v>42</v>
      </c>
      <c r="M80" s="104">
        <v>15</v>
      </c>
      <c r="N80" s="98">
        <f t="shared" si="4"/>
        <v>1.6835016835016835E-2</v>
      </c>
    </row>
    <row r="81" spans="1:13" ht="18">
      <c r="A81" s="115" t="s">
        <v>120</v>
      </c>
      <c r="B81" s="116">
        <v>6</v>
      </c>
      <c r="C81" s="180">
        <f t="shared" si="2"/>
        <v>6.7340067340067337E-3</v>
      </c>
      <c r="D81" s="117">
        <v>49</v>
      </c>
      <c r="E81" s="36"/>
      <c r="F81" s="37"/>
      <c r="M81">
        <f>SUM(M53:M80)</f>
        <v>891</v>
      </c>
    </row>
    <row r="82" spans="1:13" ht="18">
      <c r="A82" s="115" t="s">
        <v>220</v>
      </c>
      <c r="B82" s="116">
        <v>6</v>
      </c>
      <c r="C82" s="180">
        <f t="shared" si="2"/>
        <v>6.7340067340067337E-3</v>
      </c>
      <c r="D82" s="117">
        <v>50</v>
      </c>
      <c r="E82" s="36"/>
      <c r="F82" s="37"/>
    </row>
    <row r="83" spans="1:13" ht="18">
      <c r="A83" s="115" t="s">
        <v>307</v>
      </c>
      <c r="B83" s="116">
        <v>6</v>
      </c>
      <c r="C83" s="180">
        <f t="shared" si="2"/>
        <v>6.7340067340067337E-3</v>
      </c>
      <c r="D83" s="117">
        <v>51</v>
      </c>
      <c r="E83" s="36"/>
      <c r="F83" s="37"/>
    </row>
    <row r="84" spans="1:13" ht="18">
      <c r="A84" s="115" t="s">
        <v>158</v>
      </c>
      <c r="B84" s="116">
        <v>6</v>
      </c>
      <c r="C84" s="180">
        <f t="shared" si="2"/>
        <v>6.7340067340067337E-3</v>
      </c>
      <c r="D84" s="117">
        <v>52</v>
      </c>
      <c r="E84" s="36"/>
      <c r="F84" s="37"/>
    </row>
    <row r="85" spans="1:13" ht="18">
      <c r="A85" s="115" t="s">
        <v>205</v>
      </c>
      <c r="B85" s="116">
        <v>5</v>
      </c>
      <c r="C85" s="180">
        <f t="shared" si="2"/>
        <v>5.6116722783389446E-3</v>
      </c>
      <c r="D85" s="117">
        <v>53</v>
      </c>
      <c r="E85" s="36"/>
      <c r="F85" s="37"/>
    </row>
    <row r="86" spans="1:13" ht="18">
      <c r="A86" s="115" t="s">
        <v>159</v>
      </c>
      <c r="B86" s="116">
        <v>5</v>
      </c>
      <c r="C86" s="180">
        <f t="shared" si="2"/>
        <v>5.6116722783389446E-3</v>
      </c>
      <c r="D86" s="117">
        <v>54</v>
      </c>
      <c r="E86" s="36"/>
      <c r="F86" s="37"/>
    </row>
    <row r="87" spans="1:13" ht="18">
      <c r="A87" s="115" t="s">
        <v>308</v>
      </c>
      <c r="B87" s="116">
        <v>5</v>
      </c>
      <c r="C87" s="180">
        <f t="shared" si="2"/>
        <v>5.6116722783389446E-3</v>
      </c>
      <c r="D87" s="117">
        <v>55</v>
      </c>
      <c r="E87" s="36"/>
      <c r="F87" s="37"/>
    </row>
    <row r="88" spans="1:13" ht="18">
      <c r="A88" s="115" t="s">
        <v>130</v>
      </c>
      <c r="B88" s="116">
        <v>5</v>
      </c>
      <c r="C88" s="180">
        <f t="shared" si="2"/>
        <v>5.6116722783389446E-3</v>
      </c>
      <c r="D88" s="117">
        <v>56</v>
      </c>
      <c r="E88" s="36"/>
      <c r="F88" s="37"/>
    </row>
    <row r="89" spans="1:13" ht="18">
      <c r="A89" s="115" t="s">
        <v>309</v>
      </c>
      <c r="B89" s="116">
        <v>5</v>
      </c>
      <c r="C89" s="180">
        <f t="shared" si="2"/>
        <v>5.6116722783389446E-3</v>
      </c>
      <c r="D89" s="117">
        <v>57</v>
      </c>
      <c r="E89" s="36"/>
      <c r="F89" s="37"/>
    </row>
    <row r="90" spans="1:13" ht="18">
      <c r="A90" s="115" t="s">
        <v>112</v>
      </c>
      <c r="B90" s="116">
        <v>5</v>
      </c>
      <c r="C90" s="180">
        <f t="shared" si="2"/>
        <v>5.6116722783389446E-3</v>
      </c>
      <c r="D90" s="117">
        <v>58</v>
      </c>
      <c r="E90" s="36"/>
      <c r="F90" s="37"/>
    </row>
    <row r="91" spans="1:13" ht="18">
      <c r="A91" s="115" t="s">
        <v>180</v>
      </c>
      <c r="B91" s="116">
        <v>5</v>
      </c>
      <c r="C91" s="180">
        <f t="shared" si="2"/>
        <v>5.6116722783389446E-3</v>
      </c>
      <c r="D91" s="117">
        <v>59</v>
      </c>
      <c r="E91" s="36"/>
      <c r="F91" s="37"/>
    </row>
    <row r="92" spans="1:13" ht="18">
      <c r="A92" s="115" t="s">
        <v>216</v>
      </c>
      <c r="B92" s="116">
        <v>5</v>
      </c>
      <c r="C92" s="180">
        <f t="shared" si="2"/>
        <v>5.6116722783389446E-3</v>
      </c>
      <c r="D92" s="117">
        <v>60</v>
      </c>
      <c r="E92" s="36"/>
      <c r="F92" s="37"/>
    </row>
    <row r="93" spans="1:13" ht="18">
      <c r="A93" s="115" t="s">
        <v>141</v>
      </c>
      <c r="B93" s="116">
        <v>5</v>
      </c>
      <c r="C93" s="180">
        <f t="shared" si="2"/>
        <v>5.6116722783389446E-3</v>
      </c>
      <c r="D93" s="117">
        <v>61</v>
      </c>
      <c r="E93" s="36"/>
      <c r="F93" s="37"/>
    </row>
    <row r="94" spans="1:13" ht="18">
      <c r="A94" s="115" t="s">
        <v>149</v>
      </c>
      <c r="B94" s="116">
        <v>5</v>
      </c>
      <c r="C94" s="180">
        <f t="shared" si="2"/>
        <v>5.6116722783389446E-3</v>
      </c>
      <c r="D94" s="117">
        <v>62</v>
      </c>
      <c r="E94" s="36"/>
      <c r="F94" s="37"/>
    </row>
    <row r="95" spans="1:13" ht="18">
      <c r="A95" s="115" t="s">
        <v>310</v>
      </c>
      <c r="B95" s="116">
        <v>4</v>
      </c>
      <c r="C95" s="180">
        <f t="shared" si="2"/>
        <v>4.4893378226711564E-3</v>
      </c>
      <c r="D95" s="117">
        <v>63</v>
      </c>
      <c r="E95" s="36"/>
      <c r="F95" s="37"/>
    </row>
    <row r="96" spans="1:13" ht="18">
      <c r="A96" s="115" t="s">
        <v>311</v>
      </c>
      <c r="B96" s="116">
        <v>4</v>
      </c>
      <c r="C96" s="180">
        <f t="shared" si="2"/>
        <v>4.4893378226711564E-3</v>
      </c>
      <c r="D96" s="117">
        <v>64</v>
      </c>
      <c r="E96" s="36"/>
      <c r="F96" s="37"/>
    </row>
    <row r="97" spans="1:15" ht="18">
      <c r="A97" s="115" t="s">
        <v>204</v>
      </c>
      <c r="B97" s="116">
        <v>4</v>
      </c>
      <c r="C97" s="180">
        <f t="shared" si="2"/>
        <v>4.4893378226711564E-3</v>
      </c>
      <c r="D97" s="117">
        <v>65</v>
      </c>
      <c r="E97" s="36"/>
      <c r="F97" s="37"/>
      <c r="O97"/>
    </row>
    <row r="98" spans="1:15" ht="18">
      <c r="A98" s="115" t="s">
        <v>156</v>
      </c>
      <c r="B98" s="116">
        <v>4</v>
      </c>
      <c r="C98" s="180">
        <f t="shared" ref="C98:C127" si="5">B98/B$24</f>
        <v>4.4893378226711564E-3</v>
      </c>
      <c r="D98" s="117">
        <v>66</v>
      </c>
      <c r="E98" s="36"/>
      <c r="F98" s="37"/>
      <c r="I98" s="37"/>
    </row>
    <row r="99" spans="1:15" ht="18">
      <c r="A99" s="115" t="s">
        <v>312</v>
      </c>
      <c r="B99" s="116">
        <v>4</v>
      </c>
      <c r="C99" s="180">
        <f t="shared" si="5"/>
        <v>4.4893378226711564E-3</v>
      </c>
      <c r="D99" s="117">
        <v>67</v>
      </c>
      <c r="E99" s="36"/>
      <c r="F99" s="37"/>
      <c r="I99" s="37"/>
    </row>
    <row r="100" spans="1:15" ht="18">
      <c r="A100" s="115" t="s">
        <v>313</v>
      </c>
      <c r="B100" s="116">
        <v>3</v>
      </c>
      <c r="C100" s="180">
        <f t="shared" si="5"/>
        <v>3.3670033670033669E-3</v>
      </c>
      <c r="D100" s="117">
        <v>68</v>
      </c>
      <c r="E100" s="36"/>
      <c r="F100" s="37"/>
      <c r="I100" s="37"/>
    </row>
    <row r="101" spans="1:15" ht="18">
      <c r="A101" s="115" t="s">
        <v>214</v>
      </c>
      <c r="B101" s="116">
        <v>3</v>
      </c>
      <c r="C101" s="180">
        <f t="shared" si="5"/>
        <v>3.3670033670033669E-3</v>
      </c>
      <c r="D101" s="117">
        <v>69</v>
      </c>
      <c r="E101" s="36"/>
      <c r="F101" s="37"/>
      <c r="I101" s="37"/>
    </row>
    <row r="102" spans="1:15" ht="18">
      <c r="A102" s="115" t="s">
        <v>212</v>
      </c>
      <c r="B102" s="116">
        <v>3</v>
      </c>
      <c r="C102" s="180">
        <f t="shared" si="5"/>
        <v>3.3670033670033669E-3</v>
      </c>
      <c r="D102" s="117">
        <v>70</v>
      </c>
      <c r="E102" s="36"/>
      <c r="F102" s="37"/>
      <c r="I102" s="37"/>
    </row>
    <row r="103" spans="1:15" ht="18">
      <c r="A103" s="115" t="s">
        <v>196</v>
      </c>
      <c r="B103" s="116">
        <v>3</v>
      </c>
      <c r="C103" s="180">
        <f t="shared" si="5"/>
        <v>3.3670033670033669E-3</v>
      </c>
      <c r="D103" s="117">
        <v>71</v>
      </c>
      <c r="E103" s="36"/>
      <c r="F103" s="37"/>
    </row>
    <row r="104" spans="1:15" ht="18">
      <c r="A104" s="115" t="s">
        <v>99</v>
      </c>
      <c r="B104" s="116">
        <v>3</v>
      </c>
      <c r="C104" s="180">
        <f t="shared" si="5"/>
        <v>3.3670033670033669E-3</v>
      </c>
      <c r="D104" s="117">
        <v>72</v>
      </c>
      <c r="E104" s="36"/>
      <c r="F104" s="37"/>
    </row>
    <row r="105" spans="1:15" ht="18">
      <c r="A105" s="115" t="s">
        <v>314</v>
      </c>
      <c r="B105" s="116">
        <v>3</v>
      </c>
      <c r="C105" s="180">
        <f t="shared" si="5"/>
        <v>3.3670033670033669E-3</v>
      </c>
      <c r="D105" s="117">
        <v>73</v>
      </c>
      <c r="E105" s="36"/>
      <c r="F105" s="37"/>
    </row>
    <row r="106" spans="1:15" ht="18">
      <c r="A106" s="115" t="s">
        <v>117</v>
      </c>
      <c r="B106" s="116">
        <v>3</v>
      </c>
      <c r="C106" s="180">
        <f t="shared" si="5"/>
        <v>3.3670033670033669E-3</v>
      </c>
      <c r="D106" s="117">
        <v>74</v>
      </c>
      <c r="E106" s="36"/>
      <c r="F106" s="37"/>
    </row>
    <row r="107" spans="1:15" ht="18">
      <c r="A107" s="115" t="s">
        <v>315</v>
      </c>
      <c r="B107" s="116">
        <v>2</v>
      </c>
      <c r="C107" s="180">
        <f t="shared" si="5"/>
        <v>2.2446689113355782E-3</v>
      </c>
      <c r="D107" s="117">
        <v>75</v>
      </c>
      <c r="E107" s="36"/>
      <c r="F107" s="37"/>
    </row>
    <row r="108" spans="1:15" ht="18">
      <c r="A108" s="115" t="s">
        <v>233</v>
      </c>
      <c r="B108" s="116">
        <v>2</v>
      </c>
      <c r="C108" s="180">
        <f t="shared" si="5"/>
        <v>2.2446689113355782E-3</v>
      </c>
      <c r="D108" s="117">
        <v>76</v>
      </c>
      <c r="E108" s="36"/>
      <c r="F108" s="37"/>
    </row>
    <row r="109" spans="1:15" ht="18">
      <c r="A109" s="115" t="s">
        <v>234</v>
      </c>
      <c r="B109" s="116">
        <v>2</v>
      </c>
      <c r="C109" s="180">
        <f t="shared" si="5"/>
        <v>2.2446689113355782E-3</v>
      </c>
      <c r="D109" s="117">
        <v>77</v>
      </c>
      <c r="E109" s="36"/>
      <c r="F109" s="37"/>
    </row>
    <row r="110" spans="1:15" ht="18">
      <c r="A110" s="115" t="s">
        <v>316</v>
      </c>
      <c r="B110" s="115">
        <v>2</v>
      </c>
      <c r="C110" s="180">
        <f t="shared" si="5"/>
        <v>2.2446689113355782E-3</v>
      </c>
      <c r="D110" s="117">
        <v>78</v>
      </c>
      <c r="E110" s="36"/>
      <c r="F110" s="37"/>
    </row>
    <row r="111" spans="1:15" ht="18">
      <c r="A111" s="115" t="s">
        <v>317</v>
      </c>
      <c r="B111" s="115">
        <v>2</v>
      </c>
      <c r="C111" s="180">
        <f t="shared" si="5"/>
        <v>2.2446689113355782E-3</v>
      </c>
      <c r="D111" s="117">
        <v>79</v>
      </c>
      <c r="E111" s="36"/>
      <c r="F111" s="37"/>
    </row>
    <row r="112" spans="1:15" ht="18">
      <c r="A112" s="161" t="s">
        <v>206</v>
      </c>
      <c r="B112" s="161">
        <v>2</v>
      </c>
      <c r="C112" s="180">
        <f t="shared" si="5"/>
        <v>2.2446689113355782E-3</v>
      </c>
      <c r="D112" s="117">
        <v>80</v>
      </c>
      <c r="E112" s="36"/>
      <c r="F112" s="37"/>
    </row>
    <row r="113" spans="1:6" ht="18">
      <c r="A113" s="161" t="s">
        <v>318</v>
      </c>
      <c r="B113" s="161">
        <v>2</v>
      </c>
      <c r="C113" s="180">
        <f t="shared" si="5"/>
        <v>2.2446689113355782E-3</v>
      </c>
      <c r="D113" s="117">
        <v>81</v>
      </c>
      <c r="E113" s="36"/>
      <c r="F113" s="37"/>
    </row>
    <row r="114" spans="1:6" ht="18">
      <c r="A114" s="161" t="s">
        <v>319</v>
      </c>
      <c r="B114" s="161">
        <v>2</v>
      </c>
      <c r="C114" s="180">
        <f t="shared" si="5"/>
        <v>2.2446689113355782E-3</v>
      </c>
      <c r="D114" s="117">
        <v>82</v>
      </c>
      <c r="E114" s="36"/>
      <c r="F114" s="37"/>
    </row>
    <row r="115" spans="1:6" ht="18">
      <c r="A115" s="161" t="s">
        <v>228</v>
      </c>
      <c r="B115" s="161">
        <v>2</v>
      </c>
      <c r="C115" s="180">
        <f t="shared" si="5"/>
        <v>2.2446689113355782E-3</v>
      </c>
      <c r="D115" s="117">
        <v>83</v>
      </c>
      <c r="E115" s="36"/>
      <c r="F115" s="37"/>
    </row>
    <row r="116" spans="1:6" ht="18">
      <c r="A116" s="161" t="s">
        <v>320</v>
      </c>
      <c r="B116" s="161">
        <v>2</v>
      </c>
      <c r="C116" s="180">
        <f t="shared" si="5"/>
        <v>2.2446689113355782E-3</v>
      </c>
      <c r="D116" s="117">
        <v>84</v>
      </c>
      <c r="E116" s="36"/>
      <c r="F116" s="37"/>
    </row>
    <row r="117" spans="1:6" ht="18">
      <c r="A117" s="162" t="s">
        <v>98</v>
      </c>
      <c r="B117" s="161">
        <v>2</v>
      </c>
      <c r="C117" s="180">
        <f t="shared" si="5"/>
        <v>2.2446689113355782E-3</v>
      </c>
      <c r="D117" s="117">
        <v>85</v>
      </c>
      <c r="E117" s="36"/>
      <c r="F117" s="37"/>
    </row>
    <row r="118" spans="1:6" ht="18">
      <c r="A118" s="161" t="s">
        <v>321</v>
      </c>
      <c r="B118" s="161">
        <v>1</v>
      </c>
      <c r="C118" s="180">
        <f t="shared" si="5"/>
        <v>1.1223344556677891E-3</v>
      </c>
      <c r="D118" s="117">
        <v>86</v>
      </c>
      <c r="E118" s="36"/>
      <c r="F118" s="37"/>
    </row>
    <row r="119" spans="1:6" ht="18">
      <c r="A119" s="161" t="s">
        <v>247</v>
      </c>
      <c r="B119" s="161">
        <v>1</v>
      </c>
      <c r="C119" s="180">
        <f t="shared" si="5"/>
        <v>1.1223344556677891E-3</v>
      </c>
      <c r="D119" s="117">
        <v>87</v>
      </c>
      <c r="E119" s="36"/>
      <c r="F119" s="37"/>
    </row>
    <row r="120" spans="1:6" ht="18">
      <c r="A120" s="161" t="s">
        <v>322</v>
      </c>
      <c r="B120" s="161">
        <v>1</v>
      </c>
      <c r="C120" s="180">
        <f t="shared" si="5"/>
        <v>1.1223344556677891E-3</v>
      </c>
      <c r="D120" s="117">
        <v>88</v>
      </c>
      <c r="E120" s="36"/>
      <c r="F120" s="37"/>
    </row>
    <row r="121" spans="1:6" ht="18">
      <c r="A121" s="161" t="s">
        <v>187</v>
      </c>
      <c r="B121" s="161">
        <v>1</v>
      </c>
      <c r="C121" s="180">
        <f t="shared" si="5"/>
        <v>1.1223344556677891E-3</v>
      </c>
      <c r="D121" s="117">
        <v>89</v>
      </c>
      <c r="F121" s="37"/>
    </row>
    <row r="122" spans="1:6" ht="18">
      <c r="A122" s="161" t="s">
        <v>323</v>
      </c>
      <c r="B122" s="161">
        <v>1</v>
      </c>
      <c r="C122" s="180">
        <f t="shared" si="5"/>
        <v>1.1223344556677891E-3</v>
      </c>
      <c r="D122" s="117">
        <v>90</v>
      </c>
      <c r="F122" s="37"/>
    </row>
    <row r="123" spans="1:6" ht="18">
      <c r="A123" s="161" t="s">
        <v>246</v>
      </c>
      <c r="B123" s="161">
        <v>1</v>
      </c>
      <c r="C123" s="180">
        <f t="shared" si="5"/>
        <v>1.1223344556677891E-3</v>
      </c>
      <c r="D123" s="117">
        <v>91</v>
      </c>
      <c r="F123" s="37"/>
    </row>
    <row r="124" spans="1:6">
      <c r="A124" s="161" t="s">
        <v>119</v>
      </c>
      <c r="B124" s="161">
        <v>1</v>
      </c>
      <c r="C124" s="180">
        <f t="shared" si="5"/>
        <v>1.1223344556677891E-3</v>
      </c>
      <c r="D124" s="117">
        <v>92</v>
      </c>
    </row>
    <row r="125" spans="1:6">
      <c r="A125" s="161" t="s">
        <v>218</v>
      </c>
      <c r="B125" s="161">
        <v>1</v>
      </c>
      <c r="C125" s="180">
        <f t="shared" si="5"/>
        <v>1.1223344556677891E-3</v>
      </c>
      <c r="D125" s="117">
        <v>93</v>
      </c>
    </row>
    <row r="126" spans="1:6">
      <c r="A126" s="161" t="s">
        <v>324</v>
      </c>
      <c r="B126" s="161">
        <v>1</v>
      </c>
      <c r="C126" s="180">
        <f t="shared" si="5"/>
        <v>1.1223344556677891E-3</v>
      </c>
      <c r="D126" s="117">
        <v>94</v>
      </c>
    </row>
    <row r="127" spans="1:6">
      <c r="A127" s="162" t="s">
        <v>325</v>
      </c>
      <c r="B127" s="161">
        <v>26</v>
      </c>
      <c r="C127" s="180">
        <f t="shared" si="5"/>
        <v>2.9180695847362513E-2</v>
      </c>
      <c r="D127" s="161"/>
    </row>
    <row r="128" spans="1:6" ht="15.75">
      <c r="A128" s="207" t="s">
        <v>24</v>
      </c>
      <c r="B128" s="207">
        <f>SUM(B33:B127)</f>
        <v>891</v>
      </c>
      <c r="C128" s="207"/>
      <c r="D128" s="207"/>
    </row>
  </sheetData>
  <sortState ref="L53:M81">
    <sortCondition descending="1" ref="M36:M48"/>
  </sortState>
  <mergeCells count="4">
    <mergeCell ref="G21:H21"/>
    <mergeCell ref="G22:H22"/>
    <mergeCell ref="G19:H19"/>
    <mergeCell ref="G18:H18"/>
  </mergeCells>
  <pageMargins left="0.70866141732283472" right="0.70866141732283472" top="0.74803149606299213" bottom="0.74803149606299213" header="0.31496062992125984" footer="0.31496062992125984"/>
  <pageSetup paperSize="9" scale="47" fitToHeight="2" orientation="landscape" r:id="rId1"/>
  <ignoredErrors>
    <ignoredError sqref="J7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8"/>
  <sheetViews>
    <sheetView topLeftCell="A16" zoomScale="70" zoomScaleNormal="70" workbookViewId="0">
      <selection activeCell="E24" sqref="E24"/>
    </sheetView>
  </sheetViews>
  <sheetFormatPr baseColWidth="10" defaultRowHeight="15"/>
  <cols>
    <col min="1" max="1" width="13.42578125" customWidth="1"/>
    <col min="2" max="2" width="46.140625" customWidth="1"/>
    <col min="3" max="3" width="40.42578125" customWidth="1"/>
    <col min="4" max="4" width="25" customWidth="1"/>
    <col min="5" max="5" width="22.5703125" customWidth="1"/>
    <col min="7" max="7" width="26.140625" customWidth="1"/>
    <col min="8" max="8" width="23.28515625" customWidth="1"/>
    <col min="9" max="9" width="11.42578125" customWidth="1"/>
    <col min="12" max="12" width="23.42578125" customWidth="1"/>
  </cols>
  <sheetData>
    <row r="1" spans="1:13" ht="42" customHeight="1" thickBot="1">
      <c r="A1" s="157"/>
      <c r="C1" s="80" t="s">
        <v>91</v>
      </c>
      <c r="D1" s="80" t="s">
        <v>80</v>
      </c>
      <c r="H1" s="206" t="s">
        <v>83</v>
      </c>
      <c r="I1" s="206"/>
      <c r="J1" s="206"/>
    </row>
    <row r="2" spans="1:13" ht="39" thickTop="1" thickBot="1">
      <c r="B2" s="38">
        <v>44218</v>
      </c>
      <c r="C2" s="39" t="s">
        <v>43</v>
      </c>
      <c r="D2" s="39" t="s">
        <v>44</v>
      </c>
      <c r="E2" s="40" t="s">
        <v>45</v>
      </c>
      <c r="F2" s="37"/>
      <c r="H2" s="195" t="s">
        <v>46</v>
      </c>
      <c r="I2" s="201"/>
      <c r="J2" s="202"/>
      <c r="L2" s="74" t="s">
        <v>85</v>
      </c>
      <c r="M2" s="75">
        <v>156</v>
      </c>
    </row>
    <row r="3" spans="1:13" ht="19.5" thickBot="1">
      <c r="B3" s="41" t="s">
        <v>47</v>
      </c>
      <c r="C3" s="42">
        <v>3241</v>
      </c>
      <c r="D3" s="42">
        <v>635</v>
      </c>
      <c r="E3" s="43">
        <f>D3/C3</f>
        <v>0.19592718296821968</v>
      </c>
      <c r="F3" s="37"/>
      <c r="G3" s="37"/>
      <c r="H3" s="203">
        <v>156</v>
      </c>
      <c r="I3" s="204"/>
      <c r="J3" s="205"/>
      <c r="L3" s="76" t="s">
        <v>86</v>
      </c>
      <c r="M3" s="77">
        <v>3</v>
      </c>
    </row>
    <row r="4" spans="1:13" ht="19.5" thickBot="1">
      <c r="B4" s="44" t="s">
        <v>48</v>
      </c>
      <c r="C4" s="45">
        <v>1396</v>
      </c>
      <c r="D4" s="45">
        <v>256</v>
      </c>
      <c r="E4" s="46">
        <f>D4/C4</f>
        <v>0.18338108882521489</v>
      </c>
      <c r="G4" s="37"/>
      <c r="H4" s="47"/>
      <c r="I4" s="47"/>
      <c r="J4" s="47"/>
    </row>
    <row r="5" spans="1:13" ht="19.5" thickBot="1">
      <c r="B5" s="48" t="s">
        <v>49</v>
      </c>
      <c r="C5" s="49">
        <f>SUM(C3:C4)</f>
        <v>4637</v>
      </c>
      <c r="D5" s="49">
        <f>SUM(D3:D4)</f>
        <v>891</v>
      </c>
      <c r="E5" s="50">
        <f>D5/C5</f>
        <v>0.19215009704550357</v>
      </c>
      <c r="H5" s="195" t="s">
        <v>50</v>
      </c>
      <c r="I5" s="201"/>
      <c r="J5" s="202"/>
    </row>
    <row r="6" spans="1:13" ht="15.75" thickBot="1">
      <c r="H6" s="203">
        <v>3</v>
      </c>
      <c r="I6" s="204"/>
      <c r="J6" s="205"/>
    </row>
    <row r="7" spans="1:13" ht="15.75" thickBot="1">
      <c r="E7" s="62" t="s">
        <v>92</v>
      </c>
      <c r="F7" s="62"/>
    </row>
    <row r="8" spans="1:13" ht="39" thickTop="1" thickBot="1">
      <c r="B8" s="56" t="s">
        <v>30</v>
      </c>
      <c r="C8" s="95">
        <v>598</v>
      </c>
      <c r="E8" s="65" t="s">
        <v>75</v>
      </c>
      <c r="F8" s="66">
        <v>1398</v>
      </c>
      <c r="I8" s="82"/>
    </row>
    <row r="9" spans="1:13" ht="19.5" thickBot="1">
      <c r="B9" s="57" t="s">
        <v>32</v>
      </c>
      <c r="C9" s="96">
        <v>223</v>
      </c>
      <c r="E9" s="67" t="s">
        <v>51</v>
      </c>
      <c r="F9" s="68">
        <v>2507</v>
      </c>
      <c r="I9" s="82"/>
      <c r="M9" s="82"/>
    </row>
    <row r="10" spans="1:13" ht="38.25" thickBot="1">
      <c r="B10" s="58" t="s">
        <v>31</v>
      </c>
      <c r="C10" s="95">
        <v>62</v>
      </c>
      <c r="E10" s="69" t="s">
        <v>76</v>
      </c>
      <c r="F10" s="70">
        <v>0</v>
      </c>
      <c r="H10" s="158"/>
      <c r="I10" s="82"/>
      <c r="M10" s="82"/>
    </row>
    <row r="11" spans="1:13" ht="38.25" thickBot="1">
      <c r="B11" s="57" t="s">
        <v>42</v>
      </c>
      <c r="C11" s="96">
        <v>5</v>
      </c>
      <c r="E11" s="67" t="s">
        <v>77</v>
      </c>
      <c r="F11" s="68">
        <v>87</v>
      </c>
      <c r="H11" s="159"/>
      <c r="I11" s="82"/>
      <c r="M11" s="82"/>
    </row>
    <row r="12" spans="1:13" ht="19.5" thickBot="1">
      <c r="B12" s="59" t="s">
        <v>261</v>
      </c>
      <c r="C12" s="97">
        <v>3</v>
      </c>
      <c r="E12" s="71" t="s">
        <v>3</v>
      </c>
      <c r="F12" s="72">
        <f>SUM(F8:F11)</f>
        <v>3992</v>
      </c>
      <c r="M12" s="82"/>
    </row>
    <row r="13" spans="1:13">
      <c r="B13" t="s">
        <v>24</v>
      </c>
      <c r="C13">
        <f>SUM(C8:C12)</f>
        <v>891</v>
      </c>
    </row>
    <row r="15" spans="1:13">
      <c r="C15" t="s">
        <v>53</v>
      </c>
      <c r="D15" t="s">
        <v>81</v>
      </c>
      <c r="E15" t="s">
        <v>54</v>
      </c>
    </row>
    <row r="16" spans="1:13">
      <c r="B16" t="s">
        <v>55</v>
      </c>
      <c r="C16" s="51">
        <f>'20210122'!E3+'20210122'!E4</f>
        <v>0.14004629629629628</v>
      </c>
      <c r="D16" s="51">
        <v>0.12431693989071038</v>
      </c>
      <c r="E16" s="89">
        <f>C16-D16</f>
        <v>1.5729356405585898E-2</v>
      </c>
    </row>
    <row r="17" spans="2:10">
      <c r="B17" t="s">
        <v>56</v>
      </c>
      <c r="C17" s="51">
        <f>'20210122'!E3+'20210122'!E4+'20210122'!E5+'20210122'!E6</f>
        <v>0.375</v>
      </c>
      <c r="D17" s="51">
        <v>0.35519125683060104</v>
      </c>
      <c r="E17" s="89">
        <f>C17-D17</f>
        <v>1.9808743169398957E-2</v>
      </c>
    </row>
    <row r="18" spans="2:10">
      <c r="B18" t="s">
        <v>57</v>
      </c>
      <c r="C18" s="51">
        <f>'20210122'!E7+'20210122'!E6+'20210122'!E5+'20210122'!E4+'20210122'!E3</f>
        <v>0.51041666666666663</v>
      </c>
      <c r="D18" s="51">
        <v>0.49453551912568311</v>
      </c>
      <c r="E18" s="89">
        <f>C18-D18</f>
        <v>1.588114754098352E-2</v>
      </c>
    </row>
    <row r="19" spans="2:10">
      <c r="B19" t="s">
        <v>58</v>
      </c>
      <c r="C19" s="51">
        <f>'20210122'!E10+'20210122'!E11</f>
        <v>0.17245370370370369</v>
      </c>
      <c r="D19" s="51">
        <v>0.20218579234972678</v>
      </c>
      <c r="E19" s="90">
        <f>C19-D19</f>
        <v>-2.9732088646023086E-2</v>
      </c>
    </row>
    <row r="20" spans="2:10" ht="18">
      <c r="B20" t="s">
        <v>59</v>
      </c>
      <c r="C20" s="51">
        <f>'20210122'!E11</f>
        <v>9.2592592592592587E-2</v>
      </c>
      <c r="D20" s="51">
        <v>0.12568306010928962</v>
      </c>
      <c r="E20" s="90">
        <f>C20-D20</f>
        <v>-3.3090467516697031E-2</v>
      </c>
      <c r="J20" s="37"/>
    </row>
    <row r="21" spans="2:10" ht="16.5" customHeight="1">
      <c r="J21" s="37"/>
    </row>
    <row r="22" spans="2:10" ht="18">
      <c r="B22" s="52"/>
      <c r="J22" s="37"/>
    </row>
    <row r="23" spans="2:10" ht="18.75" thickBot="1">
      <c r="B23" s="53" t="s">
        <v>60</v>
      </c>
      <c r="C23" s="54" t="s">
        <v>61</v>
      </c>
      <c r="D23" s="54" t="s">
        <v>26</v>
      </c>
      <c r="E23" s="61" t="s">
        <v>74</v>
      </c>
    </row>
    <row r="24" spans="2:10" ht="18">
      <c r="B24" s="84" t="s">
        <v>199</v>
      </c>
      <c r="C24" s="85">
        <v>6</v>
      </c>
      <c r="D24" s="85" t="s">
        <v>265</v>
      </c>
      <c r="E24" s="92">
        <f>C26*100/SUM(C24:C29)</f>
        <v>62.645011600928072</v>
      </c>
    </row>
    <row r="25" spans="2:10" ht="18">
      <c r="B25" s="36" t="s">
        <v>176</v>
      </c>
      <c r="C25">
        <v>3</v>
      </c>
      <c r="D25" s="87" t="s">
        <v>262</v>
      </c>
      <c r="E25" s="55"/>
    </row>
    <row r="26" spans="2:10" ht="18">
      <c r="B26" s="36" t="s">
        <v>62</v>
      </c>
      <c r="C26">
        <v>270</v>
      </c>
      <c r="D26" s="87" t="s">
        <v>266</v>
      </c>
    </row>
    <row r="27" spans="2:10" ht="18">
      <c r="B27" s="36" t="s">
        <v>193</v>
      </c>
      <c r="C27">
        <v>7</v>
      </c>
      <c r="D27" s="87" t="s">
        <v>267</v>
      </c>
    </row>
    <row r="28" spans="2:10" ht="18">
      <c r="B28" s="36" t="s">
        <v>63</v>
      </c>
      <c r="C28">
        <v>64</v>
      </c>
      <c r="D28" s="87" t="s">
        <v>268</v>
      </c>
    </row>
    <row r="29" spans="2:10" ht="18">
      <c r="B29" s="36" t="s">
        <v>64</v>
      </c>
      <c r="C29">
        <v>81</v>
      </c>
      <c r="D29" s="87" t="s">
        <v>269</v>
      </c>
    </row>
    <row r="30" spans="2:10" ht="18">
      <c r="B30" s="36" t="s">
        <v>42</v>
      </c>
      <c r="C30">
        <v>460</v>
      </c>
      <c r="D30" s="87" t="s">
        <v>270</v>
      </c>
    </row>
    <row r="31" spans="2:10">
      <c r="D31" s="87"/>
    </row>
    <row r="32" spans="2:10">
      <c r="E32" s="61" t="s">
        <v>73</v>
      </c>
    </row>
    <row r="33" spans="2:5" ht="18.75" thickBot="1">
      <c r="B33" s="53" t="s">
        <v>65</v>
      </c>
      <c r="C33" s="54" t="s">
        <v>61</v>
      </c>
      <c r="D33" s="54" t="s">
        <v>26</v>
      </c>
      <c r="E33" s="92">
        <f>C34*100/SUM(C34:C63)</f>
        <v>87.727272727272734</v>
      </c>
    </row>
    <row r="34" spans="2:5" ht="18">
      <c r="B34" s="36" t="s">
        <v>66</v>
      </c>
      <c r="C34" s="37">
        <v>772</v>
      </c>
      <c r="D34" s="37" t="s">
        <v>271</v>
      </c>
    </row>
    <row r="35" spans="2:5" ht="18">
      <c r="B35" s="36" t="s">
        <v>106</v>
      </c>
      <c r="C35" s="37">
        <v>30</v>
      </c>
      <c r="D35" s="37" t="s">
        <v>272</v>
      </c>
    </row>
    <row r="36" spans="2:5" ht="18">
      <c r="B36" s="36" t="s">
        <v>67</v>
      </c>
      <c r="C36" s="37">
        <v>13</v>
      </c>
      <c r="D36" s="37" t="s">
        <v>273</v>
      </c>
    </row>
    <row r="37" spans="2:5" ht="18">
      <c r="B37" s="36" t="s">
        <v>110</v>
      </c>
      <c r="C37" s="37">
        <v>12</v>
      </c>
      <c r="D37" s="37" t="s">
        <v>274</v>
      </c>
    </row>
    <row r="38" spans="2:5" ht="18">
      <c r="B38" s="36" t="s">
        <v>111</v>
      </c>
      <c r="C38" s="37">
        <v>11</v>
      </c>
      <c r="D38" s="37" t="s">
        <v>275</v>
      </c>
    </row>
    <row r="39" spans="2:5" ht="18">
      <c r="B39" s="36" t="s">
        <v>231</v>
      </c>
      <c r="C39" s="37">
        <v>5</v>
      </c>
      <c r="D39" s="37" t="s">
        <v>260</v>
      </c>
    </row>
    <row r="40" spans="2:5" ht="18">
      <c r="B40" s="36" t="s">
        <v>276</v>
      </c>
      <c r="C40" s="37">
        <v>3</v>
      </c>
      <c r="D40" s="37" t="s">
        <v>262</v>
      </c>
    </row>
    <row r="41" spans="2:5" ht="18">
      <c r="B41" s="36" t="s">
        <v>232</v>
      </c>
      <c r="C41" s="37">
        <v>3</v>
      </c>
      <c r="D41" s="37" t="s">
        <v>262</v>
      </c>
    </row>
    <row r="42" spans="2:5" ht="18">
      <c r="B42" s="36" t="s">
        <v>185</v>
      </c>
      <c r="C42" s="37">
        <v>3</v>
      </c>
      <c r="D42" s="37" t="s">
        <v>262</v>
      </c>
    </row>
    <row r="43" spans="2:5" ht="18">
      <c r="B43" s="36" t="s">
        <v>177</v>
      </c>
      <c r="C43" s="37">
        <v>3</v>
      </c>
      <c r="D43" s="37" t="s">
        <v>262</v>
      </c>
    </row>
    <row r="44" spans="2:5" ht="18">
      <c r="B44" s="36" t="s">
        <v>277</v>
      </c>
      <c r="C44" s="37">
        <v>3</v>
      </c>
      <c r="D44" s="37" t="s">
        <v>262</v>
      </c>
    </row>
    <row r="45" spans="2:5" ht="18">
      <c r="B45" s="36" t="s">
        <v>278</v>
      </c>
      <c r="C45" s="37">
        <v>2</v>
      </c>
      <c r="D45" s="37" t="s">
        <v>279</v>
      </c>
    </row>
    <row r="46" spans="2:5" ht="18">
      <c r="B46" s="36" t="s">
        <v>280</v>
      </c>
      <c r="C46" s="37">
        <v>2</v>
      </c>
      <c r="D46" s="37" t="s">
        <v>279</v>
      </c>
    </row>
    <row r="47" spans="2:5" ht="18">
      <c r="B47" s="36" t="s">
        <v>209</v>
      </c>
      <c r="C47" s="37">
        <v>2</v>
      </c>
      <c r="D47" s="37" t="s">
        <v>279</v>
      </c>
    </row>
    <row r="48" spans="2:5" ht="18">
      <c r="B48" s="36" t="s">
        <v>131</v>
      </c>
      <c r="C48" s="37">
        <v>1</v>
      </c>
      <c r="D48" s="37" t="s">
        <v>281</v>
      </c>
    </row>
    <row r="49" spans="2:4" ht="18">
      <c r="B49" s="36" t="s">
        <v>227</v>
      </c>
      <c r="C49" s="37">
        <v>1</v>
      </c>
      <c r="D49" s="37" t="s">
        <v>281</v>
      </c>
    </row>
    <row r="50" spans="2:4" ht="18">
      <c r="B50" s="36" t="s">
        <v>210</v>
      </c>
      <c r="C50" s="37">
        <v>1</v>
      </c>
      <c r="D50" s="37" t="s">
        <v>281</v>
      </c>
    </row>
    <row r="51" spans="2:4" ht="18">
      <c r="B51" t="s">
        <v>282</v>
      </c>
      <c r="C51" s="37">
        <v>1</v>
      </c>
      <c r="D51" s="37" t="s">
        <v>281</v>
      </c>
    </row>
    <row r="52" spans="2:4" ht="18">
      <c r="B52" t="s">
        <v>283</v>
      </c>
      <c r="C52">
        <v>1</v>
      </c>
      <c r="D52" s="37" t="s">
        <v>281</v>
      </c>
    </row>
    <row r="53" spans="2:4" ht="18">
      <c r="B53" t="s">
        <v>284</v>
      </c>
      <c r="C53">
        <v>1</v>
      </c>
      <c r="D53" s="37" t="s">
        <v>281</v>
      </c>
    </row>
    <row r="54" spans="2:4" ht="18">
      <c r="B54" t="s">
        <v>285</v>
      </c>
      <c r="C54">
        <v>1</v>
      </c>
      <c r="D54" s="37" t="s">
        <v>281</v>
      </c>
    </row>
    <row r="55" spans="2:4" ht="18">
      <c r="B55" t="s">
        <v>286</v>
      </c>
      <c r="C55">
        <v>1</v>
      </c>
      <c r="D55" s="37" t="s">
        <v>281</v>
      </c>
    </row>
    <row r="56" spans="2:4" ht="18">
      <c r="B56" t="s">
        <v>287</v>
      </c>
      <c r="C56">
        <v>1</v>
      </c>
      <c r="D56" s="37" t="s">
        <v>281</v>
      </c>
    </row>
    <row r="57" spans="2:4" ht="18">
      <c r="B57" t="s">
        <v>245</v>
      </c>
      <c r="C57">
        <v>1</v>
      </c>
      <c r="D57" s="37" t="s">
        <v>281</v>
      </c>
    </row>
    <row r="58" spans="2:4" ht="18">
      <c r="B58" t="s">
        <v>288</v>
      </c>
      <c r="C58">
        <v>1</v>
      </c>
      <c r="D58" s="37" t="s">
        <v>281</v>
      </c>
    </row>
    <row r="59" spans="2:4" ht="18">
      <c r="B59" t="s">
        <v>289</v>
      </c>
      <c r="C59">
        <v>1</v>
      </c>
      <c r="D59" s="37" t="s">
        <v>281</v>
      </c>
    </row>
    <row r="60" spans="2:4" ht="18">
      <c r="B60" t="s">
        <v>290</v>
      </c>
      <c r="C60">
        <v>1</v>
      </c>
      <c r="D60" s="37" t="s">
        <v>281</v>
      </c>
    </row>
    <row r="61" spans="2:4" ht="18">
      <c r="B61" t="s">
        <v>211</v>
      </c>
      <c r="C61">
        <v>1</v>
      </c>
      <c r="D61" s="37" t="s">
        <v>281</v>
      </c>
    </row>
    <row r="62" spans="2:4" ht="18">
      <c r="B62" t="s">
        <v>291</v>
      </c>
      <c r="C62">
        <v>1</v>
      </c>
      <c r="D62" s="37" t="s">
        <v>281</v>
      </c>
    </row>
    <row r="63" spans="2:4" ht="18">
      <c r="B63" t="s">
        <v>292</v>
      </c>
      <c r="C63">
        <v>1</v>
      </c>
      <c r="D63" s="37" t="s">
        <v>281</v>
      </c>
    </row>
    <row r="64" spans="2:4" ht="18">
      <c r="B64" t="s">
        <v>42</v>
      </c>
      <c r="C64">
        <v>11</v>
      </c>
      <c r="D64" s="37" t="s">
        <v>275</v>
      </c>
    </row>
    <row r="68" spans="2:6">
      <c r="B68" t="s">
        <v>222</v>
      </c>
      <c r="C68" t="s">
        <v>223</v>
      </c>
      <c r="D68" t="s">
        <v>224</v>
      </c>
      <c r="E68" t="s">
        <v>225</v>
      </c>
      <c r="F68" s="156" t="s">
        <v>24</v>
      </c>
    </row>
    <row r="69" spans="2:6">
      <c r="B69" s="175">
        <v>44218</v>
      </c>
      <c r="C69" s="171" t="s">
        <v>325</v>
      </c>
      <c r="D69" s="171">
        <v>9</v>
      </c>
      <c r="E69" s="173">
        <v>1</v>
      </c>
      <c r="F69">
        <f>SUM(D69:E69)</f>
        <v>10</v>
      </c>
    </row>
    <row r="70" spans="2:6">
      <c r="B70" s="174">
        <v>44218</v>
      </c>
      <c r="C70" s="170" t="s">
        <v>235</v>
      </c>
      <c r="D70" s="170">
        <v>2</v>
      </c>
      <c r="E70" s="172">
        <v>0</v>
      </c>
      <c r="F70">
        <f t="shared" ref="F70:F128" si="0">SUM(D70:E70)</f>
        <v>2</v>
      </c>
    </row>
    <row r="71" spans="2:6">
      <c r="B71" s="174">
        <v>44218</v>
      </c>
      <c r="C71" s="170" t="s">
        <v>331</v>
      </c>
      <c r="D71" s="170">
        <v>1</v>
      </c>
      <c r="E71" s="172">
        <v>0</v>
      </c>
      <c r="F71">
        <f t="shared" si="0"/>
        <v>1</v>
      </c>
    </row>
    <row r="72" spans="2:6">
      <c r="B72" s="174">
        <v>44218</v>
      </c>
      <c r="C72" s="170" t="s">
        <v>236</v>
      </c>
      <c r="D72" s="170">
        <v>1</v>
      </c>
      <c r="E72" s="172">
        <v>1</v>
      </c>
      <c r="F72">
        <f t="shared" si="0"/>
        <v>2</v>
      </c>
    </row>
    <row r="73" spans="2:6">
      <c r="B73" s="174">
        <v>44218</v>
      </c>
      <c r="C73" s="170" t="s">
        <v>200</v>
      </c>
      <c r="D73" s="170">
        <v>0</v>
      </c>
      <c r="E73" s="172">
        <v>1</v>
      </c>
      <c r="F73">
        <f t="shared" si="0"/>
        <v>1</v>
      </c>
    </row>
    <row r="74" spans="2:6">
      <c r="B74" s="174">
        <v>44218</v>
      </c>
      <c r="C74" s="170" t="s">
        <v>104</v>
      </c>
      <c r="D74" s="170">
        <v>7</v>
      </c>
      <c r="E74" s="172">
        <v>0</v>
      </c>
      <c r="F74">
        <f t="shared" si="0"/>
        <v>7</v>
      </c>
    </row>
    <row r="75" spans="2:6">
      <c r="B75" s="174">
        <v>44218</v>
      </c>
      <c r="C75" s="170" t="s">
        <v>249</v>
      </c>
      <c r="D75" s="170">
        <v>1</v>
      </c>
      <c r="E75" s="172">
        <v>0</v>
      </c>
      <c r="F75">
        <f t="shared" si="0"/>
        <v>1</v>
      </c>
    </row>
    <row r="76" spans="2:6">
      <c r="B76" s="174">
        <v>44218</v>
      </c>
      <c r="C76" s="170" t="s">
        <v>332</v>
      </c>
      <c r="D76" s="170">
        <v>2</v>
      </c>
      <c r="E76" s="172">
        <v>0</v>
      </c>
      <c r="F76">
        <f t="shared" si="0"/>
        <v>2</v>
      </c>
    </row>
    <row r="77" spans="2:6">
      <c r="B77" s="174">
        <v>44218</v>
      </c>
      <c r="C77" s="170" t="s">
        <v>155</v>
      </c>
      <c r="D77" s="170">
        <v>8</v>
      </c>
      <c r="E77" s="172">
        <v>0</v>
      </c>
      <c r="F77">
        <f t="shared" si="0"/>
        <v>8</v>
      </c>
    </row>
    <row r="78" spans="2:6">
      <c r="B78" s="174">
        <v>44218</v>
      </c>
      <c r="C78" s="170" t="s">
        <v>189</v>
      </c>
      <c r="D78" s="170">
        <v>5</v>
      </c>
      <c r="E78" s="172">
        <v>0</v>
      </c>
      <c r="F78">
        <f t="shared" si="0"/>
        <v>5</v>
      </c>
    </row>
    <row r="79" spans="2:6">
      <c r="B79" s="174">
        <v>44218</v>
      </c>
      <c r="C79" s="170" t="s">
        <v>237</v>
      </c>
      <c r="D79" s="170">
        <v>1</v>
      </c>
      <c r="E79" s="172">
        <v>0</v>
      </c>
      <c r="F79">
        <f t="shared" si="0"/>
        <v>1</v>
      </c>
    </row>
    <row r="80" spans="2:6">
      <c r="B80" s="174">
        <v>44218</v>
      </c>
      <c r="C80" s="170" t="s">
        <v>168</v>
      </c>
      <c r="D80" s="170">
        <v>1</v>
      </c>
      <c r="E80" s="172">
        <v>0</v>
      </c>
      <c r="F80">
        <f t="shared" si="0"/>
        <v>1</v>
      </c>
    </row>
    <row r="81" spans="2:6">
      <c r="B81" s="174">
        <v>44218</v>
      </c>
      <c r="C81" s="170" t="s">
        <v>192</v>
      </c>
      <c r="D81" s="170">
        <v>1</v>
      </c>
      <c r="E81" s="172">
        <v>2</v>
      </c>
      <c r="F81">
        <f t="shared" si="0"/>
        <v>3</v>
      </c>
    </row>
    <row r="82" spans="2:6">
      <c r="B82" s="174">
        <v>44218</v>
      </c>
      <c r="C82" s="170" t="s">
        <v>333</v>
      </c>
      <c r="D82" s="170">
        <v>1</v>
      </c>
      <c r="E82" s="172">
        <v>0</v>
      </c>
      <c r="F82">
        <f t="shared" si="0"/>
        <v>1</v>
      </c>
    </row>
    <row r="83" spans="2:6">
      <c r="B83" s="174">
        <v>44218</v>
      </c>
      <c r="C83" s="170" t="s">
        <v>194</v>
      </c>
      <c r="D83" s="170">
        <v>3</v>
      </c>
      <c r="E83" s="172">
        <v>2</v>
      </c>
      <c r="F83">
        <f t="shared" si="0"/>
        <v>5</v>
      </c>
    </row>
    <row r="84" spans="2:6">
      <c r="B84" s="174">
        <v>44218</v>
      </c>
      <c r="C84" s="170" t="s">
        <v>334</v>
      </c>
      <c r="D84" s="170">
        <v>0</v>
      </c>
      <c r="E84" s="172">
        <v>1</v>
      </c>
      <c r="F84">
        <f t="shared" si="0"/>
        <v>1</v>
      </c>
    </row>
    <row r="85" spans="2:6">
      <c r="B85" s="174">
        <v>44218</v>
      </c>
      <c r="C85" s="170" t="s">
        <v>195</v>
      </c>
      <c r="D85" s="170">
        <v>0</v>
      </c>
      <c r="E85" s="172">
        <v>1</v>
      </c>
      <c r="F85">
        <f t="shared" si="0"/>
        <v>1</v>
      </c>
    </row>
    <row r="86" spans="2:6">
      <c r="B86" s="174">
        <v>44218</v>
      </c>
      <c r="C86" s="170" t="s">
        <v>335</v>
      </c>
      <c r="D86" s="170">
        <v>1</v>
      </c>
      <c r="E86" s="172">
        <v>0</v>
      </c>
      <c r="F86">
        <f t="shared" si="0"/>
        <v>1</v>
      </c>
    </row>
    <row r="87" spans="2:6">
      <c r="B87" s="174">
        <v>44218</v>
      </c>
      <c r="C87" s="170" t="s">
        <v>336</v>
      </c>
      <c r="D87" s="170">
        <v>3</v>
      </c>
      <c r="E87" s="172">
        <v>1</v>
      </c>
      <c r="F87">
        <f t="shared" si="0"/>
        <v>4</v>
      </c>
    </row>
    <row r="88" spans="2:6">
      <c r="B88" s="174">
        <v>44218</v>
      </c>
      <c r="C88" s="170" t="s">
        <v>169</v>
      </c>
      <c r="D88" s="170">
        <v>1</v>
      </c>
      <c r="E88" s="172">
        <v>0</v>
      </c>
      <c r="F88">
        <f t="shared" si="0"/>
        <v>1</v>
      </c>
    </row>
    <row r="89" spans="2:6">
      <c r="B89" s="174">
        <v>44218</v>
      </c>
      <c r="C89" s="170" t="s">
        <v>250</v>
      </c>
      <c r="D89" s="170">
        <v>4</v>
      </c>
      <c r="E89" s="172">
        <v>0</v>
      </c>
      <c r="F89">
        <f t="shared" si="0"/>
        <v>4</v>
      </c>
    </row>
    <row r="90" spans="2:6">
      <c r="B90" s="174">
        <v>44218</v>
      </c>
      <c r="C90" s="170" t="s">
        <v>238</v>
      </c>
      <c r="D90" s="170">
        <v>1</v>
      </c>
      <c r="E90" s="172">
        <v>0</v>
      </c>
      <c r="F90">
        <f t="shared" si="0"/>
        <v>1</v>
      </c>
    </row>
    <row r="91" spans="2:6">
      <c r="B91" s="174">
        <v>44218</v>
      </c>
      <c r="C91" s="170" t="s">
        <v>190</v>
      </c>
      <c r="D91" s="170">
        <v>2</v>
      </c>
      <c r="E91" s="172">
        <v>4</v>
      </c>
      <c r="F91">
        <f t="shared" si="0"/>
        <v>6</v>
      </c>
    </row>
    <row r="92" spans="2:6">
      <c r="B92" s="174">
        <v>44218</v>
      </c>
      <c r="C92" s="170" t="s">
        <v>239</v>
      </c>
      <c r="D92" s="170">
        <v>1</v>
      </c>
      <c r="E92" s="172">
        <v>0</v>
      </c>
      <c r="F92">
        <f t="shared" si="0"/>
        <v>1</v>
      </c>
    </row>
    <row r="93" spans="2:6">
      <c r="B93" s="174">
        <v>44218</v>
      </c>
      <c r="C93" s="170" t="s">
        <v>201</v>
      </c>
      <c r="D93" s="170">
        <v>6</v>
      </c>
      <c r="E93" s="172">
        <v>0</v>
      </c>
      <c r="F93">
        <f t="shared" si="0"/>
        <v>6</v>
      </c>
    </row>
    <row r="94" spans="2:6">
      <c r="B94" s="174">
        <v>44218</v>
      </c>
      <c r="C94" s="170" t="s">
        <v>337</v>
      </c>
      <c r="D94" s="170">
        <v>1</v>
      </c>
      <c r="E94" s="172">
        <v>2</v>
      </c>
      <c r="F94">
        <f t="shared" si="0"/>
        <v>3</v>
      </c>
    </row>
    <row r="95" spans="2:6">
      <c r="B95" s="174">
        <v>44218</v>
      </c>
      <c r="C95" s="170" t="s">
        <v>170</v>
      </c>
      <c r="D95" s="170">
        <v>3</v>
      </c>
      <c r="E95" s="172">
        <v>0</v>
      </c>
      <c r="F95">
        <f t="shared" si="0"/>
        <v>3</v>
      </c>
    </row>
    <row r="96" spans="2:6">
      <c r="B96" s="174">
        <v>44218</v>
      </c>
      <c r="C96" s="170" t="s">
        <v>338</v>
      </c>
      <c r="D96" s="170">
        <v>1</v>
      </c>
      <c r="E96" s="172">
        <v>0</v>
      </c>
      <c r="F96">
        <f t="shared" si="0"/>
        <v>1</v>
      </c>
    </row>
    <row r="97" spans="2:6">
      <c r="B97" s="174">
        <v>44218</v>
      </c>
      <c r="C97" s="170" t="s">
        <v>240</v>
      </c>
      <c r="D97" s="170">
        <v>2</v>
      </c>
      <c r="E97" s="172">
        <v>0</v>
      </c>
      <c r="F97">
        <f t="shared" si="0"/>
        <v>2</v>
      </c>
    </row>
    <row r="98" spans="2:6">
      <c r="B98" s="174">
        <v>44218</v>
      </c>
      <c r="C98" s="170" t="s">
        <v>339</v>
      </c>
      <c r="D98" s="170">
        <v>2</v>
      </c>
      <c r="E98" s="172">
        <v>0</v>
      </c>
      <c r="F98">
        <f t="shared" si="0"/>
        <v>2</v>
      </c>
    </row>
    <row r="99" spans="2:6">
      <c r="B99" s="174">
        <v>44218</v>
      </c>
      <c r="C99" s="170" t="s">
        <v>340</v>
      </c>
      <c r="D99" s="170">
        <v>1</v>
      </c>
      <c r="E99" s="172">
        <v>0</v>
      </c>
      <c r="F99">
        <f t="shared" si="0"/>
        <v>1</v>
      </c>
    </row>
    <row r="100" spans="2:6">
      <c r="B100" s="174">
        <v>44218</v>
      </c>
      <c r="C100" s="170" t="s">
        <v>241</v>
      </c>
      <c r="D100" s="170">
        <v>1</v>
      </c>
      <c r="E100" s="172">
        <v>0</v>
      </c>
      <c r="F100">
        <f t="shared" si="0"/>
        <v>1</v>
      </c>
    </row>
    <row r="101" spans="2:6">
      <c r="B101" s="174">
        <v>44218</v>
      </c>
      <c r="C101" s="170" t="s">
        <v>251</v>
      </c>
      <c r="D101" s="170">
        <v>1</v>
      </c>
      <c r="E101" s="172">
        <v>0</v>
      </c>
      <c r="F101">
        <f t="shared" si="0"/>
        <v>1</v>
      </c>
    </row>
    <row r="102" spans="2:6">
      <c r="B102" s="174">
        <v>44218</v>
      </c>
      <c r="C102" s="170" t="s">
        <v>242</v>
      </c>
      <c r="D102" s="170">
        <v>2</v>
      </c>
      <c r="E102" s="172">
        <v>0</v>
      </c>
      <c r="F102">
        <f t="shared" si="0"/>
        <v>2</v>
      </c>
    </row>
    <row r="103" spans="2:6">
      <c r="B103" s="174">
        <v>44218</v>
      </c>
      <c r="C103" s="170" t="s">
        <v>341</v>
      </c>
      <c r="D103" s="170">
        <v>0</v>
      </c>
      <c r="E103" s="172">
        <v>1</v>
      </c>
      <c r="F103">
        <f t="shared" si="0"/>
        <v>1</v>
      </c>
    </row>
    <row r="104" spans="2:6">
      <c r="B104" s="174">
        <v>44218</v>
      </c>
      <c r="C104" s="170" t="s">
        <v>182</v>
      </c>
      <c r="D104" s="170">
        <v>4</v>
      </c>
      <c r="E104" s="172">
        <v>2</v>
      </c>
      <c r="F104">
        <f t="shared" si="0"/>
        <v>6</v>
      </c>
    </row>
    <row r="105" spans="2:6">
      <c r="B105" s="174">
        <v>44218</v>
      </c>
      <c r="C105" s="170" t="s">
        <v>243</v>
      </c>
      <c r="D105" s="170">
        <v>1</v>
      </c>
      <c r="E105" s="172">
        <v>2</v>
      </c>
      <c r="F105">
        <f t="shared" si="0"/>
        <v>3</v>
      </c>
    </row>
    <row r="106" spans="2:6">
      <c r="B106" s="174">
        <v>44218</v>
      </c>
      <c r="C106" s="170" t="s">
        <v>252</v>
      </c>
      <c r="D106" s="170">
        <v>1</v>
      </c>
      <c r="E106" s="172">
        <v>0</v>
      </c>
      <c r="F106">
        <f t="shared" si="0"/>
        <v>1</v>
      </c>
    </row>
    <row r="107" spans="2:6">
      <c r="B107" s="174">
        <v>44218</v>
      </c>
      <c r="C107" s="170" t="s">
        <v>253</v>
      </c>
      <c r="D107" s="170">
        <v>1</v>
      </c>
      <c r="E107" s="172">
        <v>1</v>
      </c>
      <c r="F107">
        <f t="shared" si="0"/>
        <v>2</v>
      </c>
    </row>
    <row r="108" spans="2:6">
      <c r="B108" s="174">
        <v>44218</v>
      </c>
      <c r="C108" s="170" t="s">
        <v>342</v>
      </c>
      <c r="D108" s="170">
        <v>2</v>
      </c>
      <c r="E108" s="172">
        <v>1</v>
      </c>
      <c r="F108">
        <f t="shared" si="0"/>
        <v>3</v>
      </c>
    </row>
    <row r="109" spans="2:6">
      <c r="B109" s="174">
        <v>44218</v>
      </c>
      <c r="C109" s="170" t="s">
        <v>343</v>
      </c>
      <c r="D109" s="170">
        <v>1</v>
      </c>
      <c r="E109" s="172">
        <v>0</v>
      </c>
      <c r="F109">
        <f t="shared" si="0"/>
        <v>1</v>
      </c>
    </row>
    <row r="110" spans="2:6">
      <c r="B110" s="174">
        <v>44218</v>
      </c>
      <c r="C110" s="170" t="s">
        <v>244</v>
      </c>
      <c r="D110" s="170">
        <v>1</v>
      </c>
      <c r="E110" s="172">
        <v>2</v>
      </c>
      <c r="F110">
        <f t="shared" si="0"/>
        <v>3</v>
      </c>
    </row>
    <row r="111" spans="2:6">
      <c r="B111" s="174">
        <v>44218</v>
      </c>
      <c r="C111" s="170" t="s">
        <v>344</v>
      </c>
      <c r="D111" s="170">
        <v>3</v>
      </c>
      <c r="E111" s="172">
        <v>0</v>
      </c>
      <c r="F111">
        <f t="shared" si="0"/>
        <v>3</v>
      </c>
    </row>
    <row r="112" spans="2:6">
      <c r="B112" s="174">
        <v>44218</v>
      </c>
      <c r="C112" s="170" t="s">
        <v>202</v>
      </c>
      <c r="D112" s="170">
        <v>0</v>
      </c>
      <c r="E112" s="172">
        <v>1</v>
      </c>
      <c r="F112">
        <f t="shared" si="0"/>
        <v>1</v>
      </c>
    </row>
    <row r="113" spans="2:6">
      <c r="B113" s="174">
        <v>44218</v>
      </c>
      <c r="C113" s="170" t="s">
        <v>226</v>
      </c>
      <c r="D113" s="170">
        <v>2</v>
      </c>
      <c r="E113" s="172">
        <v>1</v>
      </c>
      <c r="F113">
        <f t="shared" si="0"/>
        <v>3</v>
      </c>
    </row>
    <row r="114" spans="2:6">
      <c r="B114" s="174">
        <v>44218</v>
      </c>
      <c r="C114" s="170" t="s">
        <v>254</v>
      </c>
      <c r="D114" s="170">
        <v>1</v>
      </c>
      <c r="E114" s="172">
        <v>0</v>
      </c>
      <c r="F114">
        <f t="shared" si="0"/>
        <v>1</v>
      </c>
    </row>
    <row r="115" spans="2:6">
      <c r="B115" s="174">
        <v>44218</v>
      </c>
      <c r="C115" s="170" t="s">
        <v>197</v>
      </c>
      <c r="D115" s="170">
        <v>1</v>
      </c>
      <c r="E115" s="172">
        <v>0</v>
      </c>
      <c r="F115">
        <f t="shared" si="0"/>
        <v>1</v>
      </c>
    </row>
    <row r="116" spans="2:6">
      <c r="B116" s="174">
        <v>44218</v>
      </c>
      <c r="C116" s="170" t="s">
        <v>183</v>
      </c>
      <c r="D116" s="170">
        <v>3</v>
      </c>
      <c r="E116" s="172">
        <v>0</v>
      </c>
      <c r="F116">
        <f t="shared" si="0"/>
        <v>3</v>
      </c>
    </row>
    <row r="117" spans="2:6">
      <c r="B117" s="174">
        <v>44218</v>
      </c>
      <c r="C117" s="170" t="s">
        <v>184</v>
      </c>
      <c r="D117" s="170">
        <v>2</v>
      </c>
      <c r="E117" s="172">
        <v>0</v>
      </c>
      <c r="F117">
        <f t="shared" si="0"/>
        <v>2</v>
      </c>
    </row>
    <row r="118" spans="2:6">
      <c r="B118" s="174">
        <v>44218</v>
      </c>
      <c r="C118" s="170" t="s">
        <v>171</v>
      </c>
      <c r="D118" s="170">
        <v>2</v>
      </c>
      <c r="E118" s="172">
        <v>0</v>
      </c>
      <c r="F118">
        <f t="shared" si="0"/>
        <v>2</v>
      </c>
    </row>
    <row r="119" spans="2:6">
      <c r="B119" s="174">
        <v>44218</v>
      </c>
      <c r="C119" s="170" t="s">
        <v>172</v>
      </c>
      <c r="D119" s="170">
        <v>2</v>
      </c>
      <c r="E119" s="172">
        <v>3</v>
      </c>
      <c r="F119">
        <f t="shared" si="0"/>
        <v>5</v>
      </c>
    </row>
    <row r="120" spans="2:6">
      <c r="B120" s="174">
        <v>44218</v>
      </c>
      <c r="C120" s="170" t="s">
        <v>255</v>
      </c>
      <c r="D120" s="170">
        <v>4</v>
      </c>
      <c r="E120" s="172">
        <v>0</v>
      </c>
      <c r="F120">
        <f t="shared" si="0"/>
        <v>4</v>
      </c>
    </row>
    <row r="121" spans="2:6">
      <c r="B121" s="174">
        <v>44218</v>
      </c>
      <c r="C121" s="170" t="s">
        <v>345</v>
      </c>
      <c r="D121" s="170">
        <v>2</v>
      </c>
      <c r="E121" s="172">
        <v>0</v>
      </c>
      <c r="F121">
        <f t="shared" si="0"/>
        <v>2</v>
      </c>
    </row>
    <row r="122" spans="2:6">
      <c r="B122" s="174">
        <v>44218</v>
      </c>
      <c r="C122" s="170" t="s">
        <v>346</v>
      </c>
      <c r="D122" s="170">
        <v>1</v>
      </c>
      <c r="E122" s="172">
        <v>1</v>
      </c>
      <c r="F122">
        <f t="shared" si="0"/>
        <v>2</v>
      </c>
    </row>
    <row r="123" spans="2:6">
      <c r="B123" s="174">
        <v>44218</v>
      </c>
      <c r="C123" s="170" t="s">
        <v>347</v>
      </c>
      <c r="D123" s="170">
        <v>1</v>
      </c>
      <c r="E123" s="172">
        <v>2</v>
      </c>
      <c r="F123">
        <f t="shared" si="0"/>
        <v>3</v>
      </c>
    </row>
    <row r="124" spans="2:6">
      <c r="B124" s="174">
        <v>44218</v>
      </c>
      <c r="C124" s="170" t="s">
        <v>198</v>
      </c>
      <c r="D124" s="170">
        <v>1</v>
      </c>
      <c r="E124" s="172">
        <v>1</v>
      </c>
      <c r="F124">
        <f t="shared" si="0"/>
        <v>2</v>
      </c>
    </row>
    <row r="125" spans="2:6">
      <c r="B125" s="174">
        <v>44218</v>
      </c>
      <c r="C125" s="170" t="s">
        <v>173</v>
      </c>
      <c r="D125" s="170">
        <v>6</v>
      </c>
      <c r="E125" s="172">
        <v>0</v>
      </c>
      <c r="F125">
        <f t="shared" si="0"/>
        <v>6</v>
      </c>
    </row>
    <row r="126" spans="2:6">
      <c r="B126" s="174">
        <v>44218</v>
      </c>
      <c r="C126" s="170" t="s">
        <v>174</v>
      </c>
      <c r="D126" s="170">
        <v>2</v>
      </c>
      <c r="E126" s="172">
        <v>1</v>
      </c>
      <c r="F126">
        <f t="shared" si="0"/>
        <v>3</v>
      </c>
    </row>
    <row r="127" spans="2:6">
      <c r="B127" s="174">
        <v>44218</v>
      </c>
      <c r="C127" s="170" t="s">
        <v>175</v>
      </c>
      <c r="D127" s="170">
        <v>4</v>
      </c>
      <c r="E127" s="172">
        <v>0</v>
      </c>
      <c r="F127">
        <f t="shared" si="0"/>
        <v>4</v>
      </c>
    </row>
    <row r="128" spans="2:6">
      <c r="B128" s="174">
        <v>44218</v>
      </c>
      <c r="C128" s="170" t="s">
        <v>348</v>
      </c>
      <c r="D128" s="170">
        <v>0</v>
      </c>
      <c r="E128" s="172">
        <v>1</v>
      </c>
      <c r="F128">
        <f t="shared" si="0"/>
        <v>1</v>
      </c>
    </row>
  </sheetData>
  <mergeCells count="5">
    <mergeCell ref="H2:J2"/>
    <mergeCell ref="H3:J3"/>
    <mergeCell ref="H5:J5"/>
    <mergeCell ref="H6:J6"/>
    <mergeCell ref="H1:J1"/>
  </mergeCells>
  <conditionalFormatting sqref="E15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E16:E20">
    <cfRule type="cellIs" dxfId="1" priority="1" operator="greaterThan">
      <formula>0</formula>
    </cfRule>
    <cfRule type="cellIs" dxfId="0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20210122</vt:lpstr>
      <vt:lpstr>PARA OCULTAR POSITIVIDAD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2021-01-23T16:20:37Z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