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2480"/>
  </bookViews>
  <sheets>
    <sheet name="20210112" sheetId="1" r:id="rId1"/>
    <sheet name="PARA OCULTAR POSITIVIDAD" sheetId="2" state="hidden" r:id="rId2"/>
  </sheets>
  <definedNames>
    <definedName name="_xlnm._FilterDatabase" localSheetId="0" hidden="1">'20210112'!#REF!</definedName>
    <definedName name="_xlnm.Print_Area" localSheetId="1">'PARA OCULTAR POSITIVIDAD'!$A$15:$E$56</definedName>
  </definedNames>
  <calcPr calcId="162913"/>
</workbook>
</file>

<file path=xl/calcChain.xml><?xml version="1.0" encoding="utf-8"?>
<calcChain xmlns="http://schemas.openxmlformats.org/spreadsheetml/2006/main">
  <c r="F106" i="2" l="1"/>
  <c r="F107" i="2"/>
  <c r="F108" i="2"/>
  <c r="F109" i="2"/>
  <c r="F110" i="2"/>
  <c r="F111" i="2"/>
  <c r="B116" i="1" l="1"/>
  <c r="C115" i="1"/>
  <c r="C108" i="1"/>
  <c r="C109" i="1"/>
  <c r="C110" i="1"/>
  <c r="C111" i="1"/>
  <c r="C112" i="1"/>
  <c r="C113" i="1"/>
  <c r="C114" i="1"/>
  <c r="E34" i="2"/>
  <c r="C60" i="2"/>
  <c r="C30" i="2"/>
  <c r="E23" i="2"/>
  <c r="F65" i="2" l="1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64" i="2"/>
  <c r="G37" i="1" l="1"/>
  <c r="G89" i="1"/>
  <c r="H80" i="1"/>
  <c r="H81" i="1"/>
  <c r="H82" i="1"/>
  <c r="H83" i="1"/>
  <c r="H84" i="1"/>
  <c r="H85" i="1"/>
  <c r="H86" i="1"/>
  <c r="H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87" i="1"/>
  <c r="C107" i="1"/>
  <c r="H28" i="1" l="1"/>
  <c r="H65" i="1"/>
  <c r="H64" i="1"/>
  <c r="H63" i="1"/>
  <c r="G56" i="1"/>
  <c r="H56" i="1" s="1"/>
  <c r="C28" i="1"/>
  <c r="H69" i="1"/>
  <c r="H70" i="1"/>
  <c r="H71" i="1"/>
  <c r="H72" i="1"/>
  <c r="H73" i="1"/>
  <c r="H74" i="1"/>
  <c r="H75" i="1"/>
  <c r="H76" i="1"/>
  <c r="H77" i="1"/>
  <c r="H78" i="1"/>
  <c r="H79" i="1"/>
  <c r="H88" i="1"/>
  <c r="H68" i="1"/>
  <c r="H67" i="1"/>
  <c r="H66" i="1"/>
  <c r="H61" i="1"/>
  <c r="H62" i="1"/>
  <c r="H60" i="1"/>
  <c r="H44" i="1"/>
  <c r="H45" i="1"/>
  <c r="H46" i="1"/>
  <c r="H47" i="1"/>
  <c r="H48" i="1"/>
  <c r="H49" i="1"/>
  <c r="H50" i="1"/>
  <c r="H51" i="1"/>
  <c r="H52" i="1"/>
  <c r="H53" i="1"/>
  <c r="H54" i="1"/>
  <c r="H55" i="1"/>
  <c r="H43" i="1"/>
  <c r="H33" i="1"/>
  <c r="H34" i="1"/>
  <c r="H35" i="1"/>
  <c r="H36" i="1"/>
  <c r="H32" i="1"/>
  <c r="H31" i="1"/>
  <c r="H30" i="1"/>
  <c r="H29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11" i="2" l="1"/>
  <c r="C9" i="2"/>
  <c r="C8" i="2"/>
  <c r="C10" i="2"/>
  <c r="D12" i="1"/>
  <c r="E3" i="1" s="1"/>
  <c r="C12" i="1"/>
  <c r="B12" i="1"/>
  <c r="E6" i="1"/>
  <c r="E10" i="1"/>
  <c r="E8" i="1" l="1"/>
  <c r="E4" i="1"/>
  <c r="E11" i="1"/>
  <c r="E9" i="1"/>
  <c r="E7" i="1"/>
  <c r="E5" i="1"/>
  <c r="C12" i="2"/>
  <c r="C5" i="2" l="1"/>
  <c r="D5" i="2"/>
  <c r="M3" i="2" l="1"/>
  <c r="M2" i="2"/>
  <c r="F12" i="2" l="1"/>
  <c r="B13" i="1"/>
  <c r="C19" i="1" l="1"/>
  <c r="B19" i="1"/>
  <c r="C19" i="2" l="1"/>
  <c r="C22" i="1"/>
  <c r="C17" i="2" l="1"/>
  <c r="C16" i="2"/>
  <c r="C15" i="2"/>
  <c r="C18" i="2"/>
  <c r="E4" i="2" l="1"/>
  <c r="E3" i="2"/>
  <c r="E5" i="2" l="1"/>
  <c r="D19" i="1" l="1"/>
  <c r="A19" i="1"/>
  <c r="C23" i="1"/>
  <c r="F3" i="1" l="1"/>
  <c r="E19" i="2"/>
  <c r="C13" i="1"/>
  <c r="E16" i="2" l="1"/>
  <c r="E17" i="2"/>
  <c r="F4" i="1"/>
  <c r="F5" i="1" s="1"/>
  <c r="F6" i="1" s="1"/>
  <c r="F7" i="1" s="1"/>
  <c r="F8" i="1" s="1"/>
  <c r="F9" i="1" s="1"/>
  <c r="F10" i="1" s="1"/>
  <c r="F11" i="1" s="1"/>
  <c r="E15" i="2"/>
  <c r="E18" i="2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<sst xmlns="http://schemas.openxmlformats.org/spreadsheetml/2006/main" count="356" uniqueCount="316">
  <si>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</si>
  <si>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</si>
  <si>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</si>
  <si>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</si>
  <si>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</si>
  <si>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</si>
  <si>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</si>
  <si>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</si>
  <si>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</si>
  <si>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</si>
  <si>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</si>
  <si>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</si>
  <si>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</si>
  <si>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</si>
  <si>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</si>
  <si>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</si>
  <si>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</si>
  <si>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</si>
  <si>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</si>
  <si>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</si>
  <si>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</si>
  <si>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</si>
  <si>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</si>
  <si>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</si>
  <si>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</si>
  <si>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</si>
  <si>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</si>
  <si>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</si>
  <si>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</si>
  <si>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</si>
  <si>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</si>
  <si>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</si>
  <si>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</si>
  <si>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</si>
  <si>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</si>
  <si>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</si>
  <si>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</si>
  <si>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</si>
  <si>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</si>
  <si>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</si>
  <si>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</si>
  <si>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</si>
  <si>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</si>
  <si>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</si>
  <si>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</si>
  <si>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</si>
  <si>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</si>
  <si>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</si>
  <si>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</si>
  <si>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</si>
  <si>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</si>
  <si>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</si>
  <si>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</si>
  <si>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</si>
  <si>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</si>
  <si>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</si>
  <si>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</si>
  <si>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</si>
  <si>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</si>
  <si>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</si>
  <si>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</si>
  <si>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</si>
  <si>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</si>
  <si>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</si>
  <si>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</si>
  <si>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</si>
  <si>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</si>
  <si>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</si>
  <si>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</si>
  <si>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</si>
  <si>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</si>
  <si>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</si>
  <si>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</si>
  <si>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</si>
  <si>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</si>
  <si>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</si>
  <si>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</si>
  <si>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</si>
  <si>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</si>
  <si>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</si>
  <si>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</si>
  <si>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</si>
  <si>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</si>
  <si>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</si>
  <si>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</si>
  <si>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</si>
  <si>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DE DATA COVID (MAPA ZONAS) SELECCIONANDO EL DIA </t>
  </si>
  <si>
    <t>SECTOR</t>
  </si>
  <si>
    <t>Altas epidemiológicas</t>
  </si>
  <si>
    <t>Fallecidos</t>
  </si>
  <si>
    <t>Alcañiz</t>
  </si>
  <si>
    <t>BARBASTRO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</si>
  <si>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</si>
  <si>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</si>
  <si>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</si>
  <si>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</si>
  <si>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</si>
  <si>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</si>
  <si>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Más de 75 años</t>
  </si>
  <si>
    <t>Cinco Villas</t>
  </si>
  <si>
    <t>Jiloca</t>
  </si>
  <si>
    <t>Maria De Huerva</t>
  </si>
  <si>
    <t>Tauste</t>
  </si>
  <si>
    <t>Ejea De Los Caballeros</t>
  </si>
  <si>
    <t>Universitas</t>
  </si>
  <si>
    <t>Sagasta-Ruiseñores</t>
  </si>
  <si>
    <t>Reboleria</t>
  </si>
  <si>
    <t>Santa Isabel</t>
  </si>
  <si>
    <t>ALCAÑIZ</t>
  </si>
  <si>
    <t>Bajo Aragón</t>
  </si>
  <si>
    <t>Rumania</t>
  </si>
  <si>
    <t>Fernando El Catolico</t>
  </si>
  <si>
    <t>Parque Goya</t>
  </si>
  <si>
    <t>Casablanca</t>
  </si>
  <si>
    <t>Hernan Cortes</t>
  </si>
  <si>
    <t>San Pablo</t>
  </si>
  <si>
    <t>Colombia</t>
  </si>
  <si>
    <t>Marruecos</t>
  </si>
  <si>
    <t>Las Fuentes Norte</t>
  </si>
  <si>
    <t>San Jose Centro</t>
  </si>
  <si>
    <t>San Jose Norte</t>
  </si>
  <si>
    <t>Calamocha</t>
  </si>
  <si>
    <t>Teruel Centro</t>
  </si>
  <si>
    <t>Utebo</t>
  </si>
  <si>
    <t>Romareda - Seminario</t>
  </si>
  <si>
    <t>Huesca Capital Nº 1 (Perpetuo Socorro)</t>
  </si>
  <si>
    <t>Huesca Capital Nº 2 (Santo Grial)</t>
  </si>
  <si>
    <t>Utrillas</t>
  </si>
  <si>
    <t>Delicias Norte</t>
  </si>
  <si>
    <t>Delicias Sur</t>
  </si>
  <si>
    <t>San Jose Sur</t>
  </si>
  <si>
    <t>Cuencas Mineras</t>
  </si>
  <si>
    <t>Ribera Alta Del Ebro</t>
  </si>
  <si>
    <t>Oliver</t>
  </si>
  <si>
    <t>Miralbueno-Garrapinillos</t>
  </si>
  <si>
    <t>Actur Sur</t>
  </si>
  <si>
    <t>Bajo Aragón-Caspe / Baix Aragó-Casp</t>
  </si>
  <si>
    <t>Fraga</t>
  </si>
  <si>
    <t>Actur Norte</t>
  </si>
  <si>
    <t>Fuentes De Ebro</t>
  </si>
  <si>
    <t>Independencia</t>
  </si>
  <si>
    <t>Andorra</t>
  </si>
  <si>
    <t>Binefar</t>
  </si>
  <si>
    <t xml:space="preserve">Ejea De Los Caballeros </t>
  </si>
  <si>
    <t>Bajo Cinca / Baix Cinca</t>
  </si>
  <si>
    <t>La Litera / La Llitera</t>
  </si>
  <si>
    <t>Andorra-Sierra De Arcos</t>
  </si>
  <si>
    <t>Ribera Baja Del Ebro</t>
  </si>
  <si>
    <t>Bajo Martín</t>
  </si>
  <si>
    <t>Campo De Daroca</t>
  </si>
  <si>
    <t>Valdejalón</t>
  </si>
  <si>
    <t>Brasil</t>
  </si>
  <si>
    <t>República Dominicana</t>
  </si>
  <si>
    <t>Calatayud Urbana</t>
  </si>
  <si>
    <t>Campo De Cariñena</t>
  </si>
  <si>
    <t>Madre Vedruna-Miraflores</t>
  </si>
  <si>
    <t>Torrero La Paz</t>
  </si>
  <si>
    <t>Cariñena</t>
  </si>
  <si>
    <t>Senegal</t>
  </si>
  <si>
    <t>Venecia</t>
  </si>
  <si>
    <t xml:space="preserve">Zaragoza </t>
  </si>
  <si>
    <t xml:space="preserve">Teruel </t>
  </si>
  <si>
    <t xml:space="preserve">Cuarte De Huerva </t>
  </si>
  <si>
    <t xml:space="preserve">Fraga </t>
  </si>
  <si>
    <t xml:space="preserve">Monzón </t>
  </si>
  <si>
    <t xml:space="preserve">Tarazona </t>
  </si>
  <si>
    <t xml:space="preserve">Alcañiz </t>
  </si>
  <si>
    <t>0.35</t>
  </si>
  <si>
    <t>27.46</t>
  </si>
  <si>
    <t>4.23</t>
  </si>
  <si>
    <t>7.75</t>
  </si>
  <si>
    <t>60.21</t>
  </si>
  <si>
    <t>Francia</t>
  </si>
  <si>
    <t>Hijar</t>
  </si>
  <si>
    <t>Calatayud Rural</t>
  </si>
  <si>
    <t>Villamayor</t>
  </si>
  <si>
    <t xml:space="preserve">Calatayud </t>
  </si>
  <si>
    <t xml:space="preserve">Huesca </t>
  </si>
  <si>
    <t xml:space="preserve">Utebo </t>
  </si>
  <si>
    <t xml:space="preserve">   LETALIDAD</t>
  </si>
  <si>
    <t xml:space="preserve">        MORTALIDAD/10.000</t>
  </si>
  <si>
    <t>ZONA BÁSICA DE SALUD</t>
  </si>
  <si>
    <t>CONFIRMADOS</t>
  </si>
  <si>
    <t>SOSPECHOSOS</t>
  </si>
  <si>
    <t>ALMOZARA</t>
  </si>
  <si>
    <t>BOMBARDA</t>
  </si>
  <si>
    <t>TERUEL CENTRO</t>
  </si>
  <si>
    <t>FECHA</t>
  </si>
  <si>
    <t>CASOS URGENCIAS</t>
  </si>
  <si>
    <t>Centro sanitario</t>
  </si>
  <si>
    <t>Escolar</t>
  </si>
  <si>
    <t>Guinea Ecuatorial</t>
  </si>
  <si>
    <t>Pakistán</t>
  </si>
  <si>
    <t>Huesca Capital Nº 3 (Pirineos)</t>
  </si>
  <si>
    <t>Tarazona</t>
  </si>
  <si>
    <t>Alagon</t>
  </si>
  <si>
    <t>Aliaga</t>
  </si>
  <si>
    <t>Tamarite De Litera</t>
  </si>
  <si>
    <t>Valderrobres</t>
  </si>
  <si>
    <t>Borja</t>
  </si>
  <si>
    <t>Sadaba</t>
  </si>
  <si>
    <t>Almudevar</t>
  </si>
  <si>
    <t>Epila</t>
  </si>
  <si>
    <t>Graus</t>
  </si>
  <si>
    <t>Valdefierro</t>
  </si>
  <si>
    <t>Bombarda</t>
  </si>
  <si>
    <t>Castejon De Sos</t>
  </si>
  <si>
    <t>Gallur</t>
  </si>
  <si>
    <t>Mas De Las Matas</t>
  </si>
  <si>
    <t>Sabiñanigo</t>
  </si>
  <si>
    <t>Zalfonada</t>
  </si>
  <si>
    <t>Zuera</t>
  </si>
  <si>
    <t>Cella</t>
  </si>
  <si>
    <t>Maella</t>
  </si>
  <si>
    <t>La Ribagorza</t>
  </si>
  <si>
    <t>Tarazona Y El Moncayo</t>
  </si>
  <si>
    <t>Matarraña / Matarranya</t>
  </si>
  <si>
    <t>Campo De Borja</t>
  </si>
  <si>
    <t>Somontano De Barbastro</t>
  </si>
  <si>
    <t>Los Monegros</t>
  </si>
  <si>
    <t>Alto Gállego</t>
  </si>
  <si>
    <t>Cinca Medio</t>
  </si>
  <si>
    <t>ACTUR NORTE</t>
  </si>
  <si>
    <t>ACTUR SUR</t>
  </si>
  <si>
    <t>ARRABAL</t>
  </si>
  <si>
    <t>AVENIDA CATALUÑA</t>
  </si>
  <si>
    <t>CALATAYUD URBANA</t>
  </si>
  <si>
    <t>CAMPO DE BELCHITE</t>
  </si>
  <si>
    <t>CASABLANCA</t>
  </si>
  <si>
    <t>DELICIAS SUR</t>
  </si>
  <si>
    <t>FERNANDO EL CATOLICO</t>
  </si>
  <si>
    <t>HIJAR</t>
  </si>
  <si>
    <t>HUESCA CAPITAL Nº 3 (PIRINEOS)</t>
  </si>
  <si>
    <t>INDEPENDENCIA</t>
  </si>
  <si>
    <t>MIRALBUENO-GARRAPINILLOS</t>
  </si>
  <si>
    <t>REBOLERIA</t>
  </si>
  <si>
    <t>ROMAREDA - SEMINARIO</t>
  </si>
  <si>
    <t>SAGASTA-RUISEÑORES</t>
  </si>
  <si>
    <t>SAN PABLO</t>
  </si>
  <si>
    <t>SANTA ISABEL</t>
  </si>
  <si>
    <t>TAUSTE</t>
  </si>
  <si>
    <t>TERUEL ENSANCHE</t>
  </si>
  <si>
    <t>TORRE RAMONA</t>
  </si>
  <si>
    <t>TORRERO LA PAZ</t>
  </si>
  <si>
    <t>UNIVERSITAS</t>
  </si>
  <si>
    <t>UTRILLAS</t>
  </si>
  <si>
    <t>VALDESPARTERA-MONTECANAL</t>
  </si>
  <si>
    <t>ZALFONADA</t>
  </si>
  <si>
    <t>Distribución por síntomas: en 6 casos confirmados no ha sido posible identificar la existencia o no de sintomatología</t>
  </si>
  <si>
    <t>Distribución por provincias: en 9 casos no ha sido posible identificar la provincia de procedencia</t>
  </si>
  <si>
    <t>Distribución por edad y sexo: en 34 casos confirmados no ha sido posible identificar la edad o el sexo</t>
  </si>
  <si>
    <t>Centro socio-sanitario</t>
  </si>
  <si>
    <t>Argelia</t>
  </si>
  <si>
    <t>Cuba</t>
  </si>
  <si>
    <t>Nicaragua</t>
  </si>
  <si>
    <t>Peru</t>
  </si>
  <si>
    <t>Venezuela</t>
  </si>
  <si>
    <t>Camerún</t>
  </si>
  <si>
    <t>El Salvador</t>
  </si>
  <si>
    <t>Bolivia</t>
  </si>
  <si>
    <t>Bulgaria</t>
  </si>
  <si>
    <t>Federacion Rusa</t>
  </si>
  <si>
    <t>Ghana</t>
  </si>
  <si>
    <t>México</t>
  </si>
  <si>
    <t>Perú</t>
  </si>
  <si>
    <t>Portugal</t>
  </si>
  <si>
    <t>Reino Unido</t>
  </si>
  <si>
    <t>85.98</t>
  </si>
  <si>
    <t>1.59</t>
  </si>
  <si>
    <t>1.30</t>
  </si>
  <si>
    <t>1.01</t>
  </si>
  <si>
    <t>0.87</t>
  </si>
  <si>
    <t>0.58</t>
  </si>
  <si>
    <t>0.43</t>
  </si>
  <si>
    <t>0.29</t>
  </si>
  <si>
    <t>0.14</t>
  </si>
  <si>
    <t>2.17</t>
  </si>
  <si>
    <t>Distribución por Sector Sanitario: en 32 casos confirmados no ha sido posible identificar el sector sanitario.</t>
  </si>
  <si>
    <t>La Jacetania</t>
  </si>
  <si>
    <t>Gúdar-Javalambre</t>
  </si>
  <si>
    <t>Distribución por Comarcas: en 16 casos confirmados no ha sido posible identificar la comarca.</t>
  </si>
  <si>
    <t>Casetas</t>
  </si>
  <si>
    <t>Actur Oeste</t>
  </si>
  <si>
    <t>Albalate De Cinca</t>
  </si>
  <si>
    <t>Ateca</t>
  </si>
  <si>
    <t>Monzon Urbana</t>
  </si>
  <si>
    <t>Cedrillas</t>
  </si>
  <si>
    <t>Jaca</t>
  </si>
  <si>
    <t>La Almunia De Doña Godina</t>
  </si>
  <si>
    <t>Monreal Del Campo</t>
  </si>
  <si>
    <t>Sastago</t>
  </si>
  <si>
    <t>Alfajarin</t>
  </si>
  <si>
    <t>Alhama De Aragon</t>
  </si>
  <si>
    <t>Daroca</t>
  </si>
  <si>
    <t>Mora De Rubielos</t>
  </si>
  <si>
    <t>Muniesa</t>
  </si>
  <si>
    <t>Sariñena</t>
  </si>
  <si>
    <t>*en azul ZBS con &gt;10 casos</t>
  </si>
  <si>
    <t>Distribución por Zona Básica de Salud (ZBS): en 32 casos confirmado no ha sido posible identificar la ZBS.</t>
  </si>
  <si>
    <t xml:space="preserve">Barbastro </t>
  </si>
  <si>
    <t>ACTUR OESTE</t>
  </si>
  <si>
    <t>FRAGA</t>
  </si>
  <si>
    <t>FUENTES DE EBRO</t>
  </si>
  <si>
    <t>HERNAN CORTES</t>
  </si>
  <si>
    <t>HUESCA CAPITAL Nº 1 (PERPETUO SOCORRO)</t>
  </si>
  <si>
    <t>HUESCA CAPITAL Nº 2 (SANTO GRIAL)</t>
  </si>
  <si>
    <t>HUESCA RURAL</t>
  </si>
  <si>
    <t>LAS FUENTES NORTE</t>
  </si>
  <si>
    <t>MADRE VEDRUNA-MIRAFLORES</t>
  </si>
  <si>
    <t>MARIA DE HUERVA</t>
  </si>
  <si>
    <t>MORA DE RUBIELOS</t>
  </si>
  <si>
    <t>PARQUE GOYA</t>
  </si>
  <si>
    <t>SAN JOSE CENTRO</t>
  </si>
  <si>
    <t>SAN JOSE NORTE</t>
  </si>
  <si>
    <t>SAN JOSE SUR</t>
  </si>
  <si>
    <t>UTEBO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</si>
</sst>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3" fillId="18" borderId="0" applyNumberFormat="0" applyBorder="0" applyAlignment="0" applyProtection="0"/>
    <xf numFmtId="0" fontId="2" fillId="19" borderId="16" applyNumberFormat="0" applyFont="0" applyAlignment="0" applyProtection="0"/>
  </cellStyleXfs>
  <cellXfs count="217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0" fillId="0" borderId="0" xfId="0" applyNumberFormat="1"/>
    <xf numFmtId="0" fontId="10" fillId="13" borderId="11" xfId="0" applyFont="1" applyFill="1" applyBorder="1" applyAlignment="1">
      <alignment horizontal="left"/>
    </xf>
    <xf numFmtId="0" fontId="11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14" fontId="14" fillId="20" borderId="9" xfId="0" applyNumberFormat="1" applyFont="1" applyFill="1" applyBorder="1" applyAlignment="1">
      <alignment horizontal="center"/>
    </xf>
    <xf numFmtId="0" fontId="14" fillId="20" borderId="17" xfId="0" applyFont="1" applyFill="1" applyBorder="1" applyAlignment="1">
      <alignment horizontal="center"/>
    </xf>
    <xf numFmtId="0" fontId="14" fillId="20" borderId="2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left"/>
    </xf>
    <xf numFmtId="0" fontId="15" fillId="6" borderId="6" xfId="0" applyFont="1" applyFill="1" applyBorder="1" applyAlignment="1">
      <alignment horizontal="center"/>
    </xf>
    <xf numFmtId="164" fontId="15" fillId="6" borderId="19" xfId="1" applyNumberFormat="1" applyFont="1" applyFill="1" applyBorder="1" applyAlignment="1">
      <alignment horizontal="center"/>
    </xf>
    <xf numFmtId="0" fontId="14" fillId="14" borderId="20" xfId="0" applyFont="1" applyFill="1" applyBorder="1"/>
    <xf numFmtId="0" fontId="14" fillId="14" borderId="5" xfId="0" applyFont="1" applyFill="1" applyBorder="1" applyAlignment="1">
      <alignment horizontal="center"/>
    </xf>
    <xf numFmtId="10" fontId="14" fillId="14" borderId="21" xfId="0" applyNumberFormat="1" applyFont="1" applyFill="1" applyBorder="1" applyAlignment="1">
      <alignment horizontal="center"/>
    </xf>
    <xf numFmtId="0" fontId="0" fillId="0" borderId="0" xfId="0" applyBorder="1"/>
    <xf numFmtId="0" fontId="14" fillId="15" borderId="22" xfId="0" applyFont="1" applyFill="1" applyBorder="1"/>
    <xf numFmtId="0" fontId="14" fillId="15" borderId="13" xfId="0" applyFont="1" applyFill="1" applyBorder="1" applyAlignment="1">
      <alignment horizontal="center"/>
    </xf>
    <xf numFmtId="10" fontId="14" fillId="15" borderId="23" xfId="0" applyNumberFormat="1" applyFont="1" applyFill="1" applyBorder="1" applyAlignment="1">
      <alignment horizontal="center"/>
    </xf>
    <xf numFmtId="9" fontId="0" fillId="14" borderId="0" xfId="1" applyFont="1" applyFill="1"/>
    <xf numFmtId="9" fontId="0" fillId="0" borderId="0" xfId="0" applyNumberFormat="1"/>
    <xf numFmtId="0" fontId="17" fillId="0" borderId="0" xfId="0" applyFont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right" vertical="center" wrapText="1"/>
    </xf>
    <xf numFmtId="0" fontId="0" fillId="14" borderId="0" xfId="0" applyFill="1"/>
    <xf numFmtId="0" fontId="16" fillId="21" borderId="15" xfId="0" applyFont="1" applyFill="1" applyBorder="1" applyAlignment="1">
      <alignment horizontal="justify" vertical="center" wrapText="1"/>
    </xf>
    <xf numFmtId="0" fontId="16" fillId="6" borderId="11" xfId="0" applyFont="1" applyFill="1" applyBorder="1" applyAlignment="1">
      <alignment horizontal="justify" vertical="center" wrapText="1"/>
    </xf>
    <xf numFmtId="0" fontId="16" fillId="21" borderId="11" xfId="0" applyFont="1" applyFill="1" applyBorder="1" applyAlignment="1">
      <alignment horizontal="justify" vertical="center" wrapText="1"/>
    </xf>
    <xf numFmtId="0" fontId="16" fillId="21" borderId="12" xfId="0" applyFont="1" applyFill="1" applyBorder="1" applyAlignment="1">
      <alignment horizontal="justify" vertical="center" wrapText="1"/>
    </xf>
    <xf numFmtId="0" fontId="1" fillId="22" borderId="8" xfId="0" applyFont="1" applyFill="1" applyBorder="1" applyAlignment="1">
      <alignment horizontal="center" vertical="center"/>
    </xf>
    <xf numFmtId="0" fontId="0" fillId="19" borderId="16" xfId="3" applyFont="1"/>
    <xf numFmtId="0" fontId="13" fillId="18" borderId="0" xfId="2"/>
    <xf numFmtId="0" fontId="18" fillId="23" borderId="0" xfId="0" applyFont="1" applyFill="1"/>
    <xf numFmtId="0" fontId="19" fillId="23" borderId="0" xfId="0" applyFont="1" applyFill="1" applyBorder="1" applyAlignment="1">
      <alignment horizontal="left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5" borderId="27" xfId="0" applyFont="1" applyFill="1" applyBorder="1" applyAlignment="1">
      <alignment vertical="center" wrapText="1"/>
    </xf>
    <xf numFmtId="0" fontId="20" fillId="25" borderId="28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22" fillId="26" borderId="25" xfId="0" applyFont="1" applyFill="1" applyBorder="1" applyAlignment="1">
      <alignment horizontal="left" vertical="center" wrapText="1"/>
    </xf>
    <xf numFmtId="0" fontId="14" fillId="26" borderId="26" xfId="0" applyFont="1" applyFill="1" applyBorder="1" applyAlignment="1">
      <alignment horizontal="right" vertical="center" wrapText="1"/>
    </xf>
    <xf numFmtId="0" fontId="22" fillId="27" borderId="29" xfId="0" applyFont="1" applyFill="1" applyBorder="1" applyAlignment="1">
      <alignment horizontal="left" vertical="center" wrapText="1"/>
    </xf>
    <xf numFmtId="0" fontId="14" fillId="27" borderId="31" xfId="0" applyFont="1" applyFill="1" applyBorder="1" applyAlignment="1">
      <alignment horizontal="right" vertical="center" wrapText="1"/>
    </xf>
    <xf numFmtId="0" fontId="9" fillId="11" borderId="5" xfId="0" applyFont="1" applyFill="1" applyBorder="1"/>
    <xf numFmtId="0" fontId="8" fillId="6" borderId="5" xfId="0" applyFont="1" applyFill="1" applyBorder="1"/>
    <xf numFmtId="0" fontId="9" fillId="14" borderId="5" xfId="0" applyFont="1" applyFill="1" applyBorder="1"/>
    <xf numFmtId="0" fontId="9" fillId="15" borderId="5" xfId="0" applyFont="1" applyFill="1" applyBorder="1"/>
    <xf numFmtId="0" fontId="9" fillId="16" borderId="5" xfId="0" applyFont="1" applyFill="1" applyBorder="1"/>
    <xf numFmtId="0" fontId="13" fillId="18" borderId="0" xfId="2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14" fontId="0" fillId="0" borderId="0" xfId="0" applyNumberFormat="1"/>
    <xf numFmtId="4" fontId="25" fillId="0" borderId="0" xfId="0" applyNumberFormat="1" applyFont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9" fontId="0" fillId="17" borderId="1" xfId="1" applyFont="1" applyFill="1" applyBorder="1"/>
    <xf numFmtId="10" fontId="0" fillId="0" borderId="0" xfId="0" applyNumberFormat="1" applyFill="1"/>
    <xf numFmtId="10" fontId="0" fillId="14" borderId="0" xfId="0" applyNumberFormat="1" applyFill="1"/>
    <xf numFmtId="164" fontId="2" fillId="10" borderId="1" xfId="1" applyNumberFormat="1" applyFont="1" applyFill="1" applyBorder="1"/>
    <xf numFmtId="2" fontId="0" fillId="14" borderId="0" xfId="0" applyNumberFormat="1" applyFill="1"/>
    <xf numFmtId="0" fontId="12" fillId="0" borderId="0" xfId="0" applyFont="1" applyAlignment="1">
      <alignment horizontal="left" vertical="center" wrapText="1"/>
    </xf>
    <xf numFmtId="3" fontId="1" fillId="28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21" borderId="15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3" fontId="16" fillId="21" borderId="14" xfId="0" applyNumberFormat="1" applyFont="1" applyFill="1" applyBorder="1" applyAlignment="1">
      <alignment horizontal="center" vertical="center" wrapText="1"/>
    </xf>
    <xf numFmtId="10" fontId="9" fillId="29" borderId="35" xfId="0" applyNumberFormat="1" applyFont="1" applyFill="1" applyBorder="1" applyAlignment="1">
      <alignment horizontal="right"/>
    </xf>
    <xf numFmtId="10" fontId="9" fillId="33" borderId="35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9" fillId="29" borderId="11" xfId="0" applyFont="1" applyFill="1" applyBorder="1" applyAlignment="1"/>
    <xf numFmtId="0" fontId="9" fillId="29" borderId="5" xfId="0" applyFont="1" applyFill="1" applyBorder="1" applyAlignment="1"/>
    <xf numFmtId="0" fontId="9" fillId="33" borderId="11" xfId="0" applyFont="1" applyFill="1" applyBorder="1" applyAlignment="1"/>
    <xf numFmtId="0" fontId="9" fillId="33" borderId="5" xfId="0" applyFont="1" applyFill="1" applyBorder="1" applyAlignment="1"/>
    <xf numFmtId="0" fontId="10" fillId="12" borderId="11" xfId="0" applyFont="1" applyFill="1" applyBorder="1" applyAlignment="1">
      <alignment horizontal="left" wrapText="1"/>
    </xf>
    <xf numFmtId="0" fontId="10" fillId="12" borderId="5" xfId="0" applyFont="1" applyFill="1" applyBorder="1" applyAlignment="1">
      <alignment horizontal="right" wrapText="1"/>
    </xf>
    <xf numFmtId="10" fontId="10" fillId="12" borderId="35" xfId="0" applyNumberFormat="1" applyFont="1" applyFill="1" applyBorder="1" applyAlignment="1">
      <alignment horizontal="right" wrapText="1"/>
    </xf>
    <xf numFmtId="0" fontId="10" fillId="13" borderId="11" xfId="0" applyFont="1" applyFill="1" applyBorder="1" applyAlignment="1">
      <alignment horizontal="left" wrapText="1"/>
    </xf>
    <xf numFmtId="0" fontId="10" fillId="13" borderId="5" xfId="0" applyFont="1" applyFill="1" applyBorder="1" applyAlignment="1">
      <alignment horizontal="right" wrapText="1"/>
    </xf>
    <xf numFmtId="10" fontId="10" fillId="13" borderId="35" xfId="0" applyNumberFormat="1" applyFont="1" applyFill="1" applyBorder="1" applyAlignment="1">
      <alignment horizontal="right" wrapText="1"/>
    </xf>
    <xf numFmtId="0" fontId="8" fillId="9" borderId="19" xfId="0" applyFont="1" applyFill="1" applyBorder="1" applyAlignment="1"/>
    <xf numFmtId="0" fontId="8" fillId="9" borderId="33" xfId="0" applyFont="1" applyFill="1" applyBorder="1" applyAlignment="1"/>
    <xf numFmtId="0" fontId="0" fillId="9" borderId="15" xfId="0" applyFont="1" applyFill="1" applyBorder="1" applyAlignment="1">
      <alignment vertical="center"/>
    </xf>
    <xf numFmtId="0" fontId="0" fillId="9" borderId="34" xfId="0" applyFont="1" applyFill="1" applyBorder="1" applyAlignment="1">
      <alignment vertical="center"/>
    </xf>
    <xf numFmtId="10" fontId="0" fillId="9" borderId="5" xfId="0" applyNumberFormat="1" applyFont="1" applyFill="1" applyBorder="1" applyAlignment="1">
      <alignment horizontal="right" vertical="center"/>
    </xf>
    <xf numFmtId="0" fontId="0" fillId="9" borderId="11" xfId="0" applyFont="1" applyFill="1" applyBorder="1" applyAlignment="1">
      <alignment vertical="center"/>
    </xf>
    <xf numFmtId="0" fontId="0" fillId="9" borderId="5" xfId="0" applyFont="1" applyFill="1" applyBorder="1" applyAlignment="1">
      <alignment vertical="center"/>
    </xf>
    <xf numFmtId="0" fontId="0" fillId="9" borderId="35" xfId="0" applyFont="1" applyFill="1" applyBorder="1" applyAlignment="1">
      <alignment vertical="center"/>
    </xf>
    <xf numFmtId="0" fontId="0" fillId="10" borderId="11" xfId="0" applyFont="1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10" fontId="0" fillId="0" borderId="5" xfId="0" applyNumberFormat="1" applyFont="1" applyFill="1" applyBorder="1" applyAlignment="1">
      <alignment horizontal="right" vertical="center"/>
    </xf>
    <xf numFmtId="0" fontId="0" fillId="1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0" fontId="7" fillId="6" borderId="35" xfId="0" applyNumberFormat="1" applyFont="1" applyFill="1" applyBorder="1" applyAlignment="1">
      <alignment horizontal="right"/>
    </xf>
    <xf numFmtId="0" fontId="7" fillId="17" borderId="11" xfId="0" applyFont="1" applyFill="1" applyBorder="1" applyAlignment="1"/>
    <xf numFmtId="0" fontId="7" fillId="17" borderId="5" xfId="0" applyFont="1" applyFill="1" applyBorder="1" applyAlignment="1"/>
    <xf numFmtId="0" fontId="1" fillId="5" borderId="32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29" fillId="36" borderId="43" xfId="0" applyFont="1" applyFill="1" applyBorder="1" applyAlignment="1">
      <alignment horizontal="left" vertical="justify" wrapText="1"/>
    </xf>
    <xf numFmtId="3" fontId="9" fillId="36" borderId="44" xfId="0" applyNumberFormat="1" applyFont="1" applyFill="1" applyBorder="1" applyAlignment="1">
      <alignment wrapText="1"/>
    </xf>
    <xf numFmtId="0" fontId="1" fillId="35" borderId="4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/>
    </xf>
    <xf numFmtId="0" fontId="7" fillId="34" borderId="5" xfId="0" applyFont="1" applyFill="1" applyBorder="1" applyAlignment="1">
      <alignment vertical="center"/>
    </xf>
    <xf numFmtId="0" fontId="7" fillId="17" borderId="5" xfId="0" applyFont="1" applyFill="1" applyBorder="1" applyAlignment="1">
      <alignment vertical="center"/>
    </xf>
    <xf numFmtId="0" fontId="3" fillId="31" borderId="5" xfId="0" applyFont="1" applyFill="1" applyBorder="1" applyAlignment="1">
      <alignment vertical="center"/>
    </xf>
    <xf numFmtId="0" fontId="3" fillId="32" borderId="5" xfId="0" applyFont="1" applyFill="1" applyBorder="1" applyAlignment="1">
      <alignment vertical="center"/>
    </xf>
    <xf numFmtId="0" fontId="3" fillId="29" borderId="5" xfId="0" applyFont="1" applyFill="1" applyBorder="1" applyAlignment="1">
      <alignment vertical="center"/>
    </xf>
    <xf numFmtId="0" fontId="3" fillId="30" borderId="5" xfId="0" applyFont="1" applyFill="1" applyBorder="1" applyAlignment="1">
      <alignment vertical="center"/>
    </xf>
    <xf numFmtId="0" fontId="3" fillId="33" borderId="5" xfId="0" applyFont="1" applyFill="1" applyBorder="1" applyAlignment="1">
      <alignment vertical="center"/>
    </xf>
    <xf numFmtId="0" fontId="3" fillId="35" borderId="5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17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9" fillId="29" borderId="11" xfId="0" applyFont="1" applyFill="1" applyBorder="1" applyAlignment="1">
      <alignment vertical="center"/>
    </xf>
    <xf numFmtId="0" fontId="9" fillId="30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1" borderId="11" xfId="0" applyFont="1" applyFill="1" applyBorder="1" applyAlignment="1">
      <alignment vertical="center"/>
    </xf>
    <xf numFmtId="10" fontId="7" fillId="6" borderId="35" xfId="0" applyNumberFormat="1" applyFont="1" applyFill="1" applyBorder="1" applyAlignment="1">
      <alignment vertical="center"/>
    </xf>
    <xf numFmtId="10" fontId="7" fillId="34" borderId="35" xfId="0" applyNumberFormat="1" applyFont="1" applyFill="1" applyBorder="1" applyAlignment="1">
      <alignment vertical="center"/>
    </xf>
    <xf numFmtId="10" fontId="7" fillId="17" borderId="35" xfId="0" applyNumberFormat="1" applyFont="1" applyFill="1" applyBorder="1" applyAlignment="1">
      <alignment vertical="center"/>
    </xf>
    <xf numFmtId="10" fontId="9" fillId="31" borderId="35" xfId="0" applyNumberFormat="1" applyFont="1" applyFill="1" applyBorder="1" applyAlignment="1">
      <alignment vertical="center"/>
    </xf>
    <xf numFmtId="10" fontId="9" fillId="32" borderId="35" xfId="0" applyNumberFormat="1" applyFont="1" applyFill="1" applyBorder="1" applyAlignment="1">
      <alignment vertical="center"/>
    </xf>
    <xf numFmtId="10" fontId="9" fillId="29" borderId="35" xfId="0" applyNumberFormat="1" applyFont="1" applyFill="1" applyBorder="1" applyAlignment="1">
      <alignment vertical="center"/>
    </xf>
    <xf numFmtId="10" fontId="9" fillId="30" borderId="35" xfId="0" applyNumberFormat="1" applyFont="1" applyFill="1" applyBorder="1" applyAlignment="1">
      <alignment vertical="center"/>
    </xf>
    <xf numFmtId="10" fontId="9" fillId="33" borderId="35" xfId="0" applyNumberFormat="1" applyFont="1" applyFill="1" applyBorder="1" applyAlignment="1">
      <alignment vertical="center"/>
    </xf>
    <xf numFmtId="10" fontId="3" fillId="35" borderId="35" xfId="0" applyNumberFormat="1" applyFont="1" applyFill="1" applyBorder="1" applyAlignment="1">
      <alignment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46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left" wrapText="1"/>
    </xf>
    <xf numFmtId="0" fontId="9" fillId="8" borderId="13" xfId="0" applyNumberFormat="1" applyFont="1" applyFill="1" applyBorder="1" applyAlignment="1">
      <alignment wrapText="1"/>
    </xf>
    <xf numFmtId="10" fontId="1" fillId="7" borderId="14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/>
    <xf numFmtId="0" fontId="9" fillId="35" borderId="5" xfId="0" applyFont="1" applyFill="1" applyBorder="1" applyAlignment="1"/>
    <xf numFmtId="0" fontId="7" fillId="6" borderId="11" xfId="0" applyFont="1" applyFill="1" applyBorder="1" applyAlignment="1"/>
    <xf numFmtId="0" fontId="9" fillId="35" borderId="11" xfId="0" applyFont="1" applyFill="1" applyBorder="1" applyAlignment="1"/>
    <xf numFmtId="10" fontId="9" fillId="35" borderId="35" xfId="0" applyNumberFormat="1" applyFont="1" applyFill="1" applyBorder="1" applyAlignment="1">
      <alignment horizontal="right"/>
    </xf>
    <xf numFmtId="0" fontId="9" fillId="35" borderId="12" xfId="0" applyFont="1" applyFill="1" applyBorder="1" applyAlignment="1"/>
    <xf numFmtId="0" fontId="9" fillId="35" borderId="13" xfId="0" applyFont="1" applyFill="1" applyBorder="1" applyAlignment="1"/>
    <xf numFmtId="0" fontId="3" fillId="35" borderId="14" xfId="0" applyFont="1" applyFill="1" applyBorder="1" applyAlignment="1"/>
    <xf numFmtId="0" fontId="0" fillId="35" borderId="41" xfId="0" applyFont="1" applyFill="1" applyBorder="1" applyAlignment="1">
      <alignment vertical="center"/>
    </xf>
    <xf numFmtId="0" fontId="0" fillId="35" borderId="42" xfId="0" applyFont="1" applyFill="1" applyBorder="1" applyAlignment="1">
      <alignment horizontal="right" vertical="center"/>
    </xf>
    <xf numFmtId="10" fontId="0" fillId="35" borderId="42" xfId="0" applyNumberFormat="1" applyFont="1" applyFill="1" applyBorder="1" applyAlignment="1">
      <alignment horizontal="right" vertical="center"/>
    </xf>
    <xf numFmtId="0" fontId="0" fillId="35" borderId="36" xfId="0" applyFont="1" applyFill="1" applyBorder="1" applyAlignment="1">
      <alignment vertical="center"/>
    </xf>
    <xf numFmtId="0" fontId="27" fillId="35" borderId="39" xfId="0" applyFont="1" applyFill="1" applyBorder="1" applyAlignment="1">
      <alignment vertical="center"/>
    </xf>
    <xf numFmtId="3" fontId="28" fillId="35" borderId="17" xfId="0" applyNumberFormat="1" applyFont="1" applyFill="1" applyBorder="1" applyAlignment="1"/>
    <xf numFmtId="0" fontId="1" fillId="35" borderId="17" xfId="0" applyFont="1" applyFill="1" applyBorder="1" applyAlignment="1">
      <alignment horizontal="center" vertical="center"/>
    </xf>
    <xf numFmtId="0" fontId="0" fillId="28" borderId="0" xfId="0" applyFill="1"/>
    <xf numFmtId="10" fontId="7" fillId="17" borderId="35" xfId="0" applyNumberFormat="1" applyFont="1" applyFill="1" applyBorder="1" applyAlignment="1">
      <alignment horizontal="right"/>
    </xf>
    <xf numFmtId="0" fontId="7" fillId="31" borderId="11" xfId="0" applyFont="1" applyFill="1" applyBorder="1" applyAlignment="1"/>
    <xf numFmtId="0" fontId="7" fillId="31" borderId="5" xfId="0" applyFont="1" applyFill="1" applyBorder="1" applyAlignment="1"/>
    <xf numFmtId="10" fontId="7" fillId="31" borderId="35" xfId="0" applyNumberFormat="1" applyFont="1" applyFill="1" applyBorder="1" applyAlignment="1">
      <alignment horizontal="right"/>
    </xf>
    <xf numFmtId="0" fontId="26" fillId="0" borderId="0" xfId="0" applyFont="1" applyFill="1"/>
    <xf numFmtId="0" fontId="12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" fillId="11" borderId="9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0" fillId="11" borderId="10" xfId="0" applyFill="1" applyBorder="1" applyAlignment="1"/>
    <xf numFmtId="0" fontId="0" fillId="11" borderId="2" xfId="0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3" fillId="18" borderId="7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AAAA"/>
      <color rgb="FFFF5555"/>
      <color rgb="FFFF7272"/>
      <color rgb="FFFFC6C6"/>
      <color rgb="FFFF3939"/>
      <color rgb="FFFFE3E3"/>
      <color rgb="FFFEE2DA"/>
      <color rgb="FFFF8E8E"/>
      <color rgb="FF00CC00"/>
      <color rgb="FFFEC2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zoomScale="85" zoomScaleNormal="85" workbookViewId="0">
      <selection activeCell="A122" sqref="A122"/>
    </sheetView>
  </sheetViews>
  <sheetFormatPr baseColWidth="10" defaultColWidth="9.140625" defaultRowHeight="15" x14ac:dyDescent="0.25"/>
  <cols>
    <col min="1" max="1" width="35.7109375" customWidth="1"/>
    <col min="2" max="2" width="19.7109375" customWidth="1"/>
    <col min="3" max="3" width="16.42578125" customWidth="1"/>
    <col min="4" max="4" width="18.7109375" customWidth="1"/>
    <col min="5" max="5" width="31.42578125" customWidth="1"/>
    <col min="6" max="6" width="26.42578125" customWidth="1"/>
    <col min="7" max="7" width="23.5703125" customWidth="1"/>
    <col min="8" max="8" width="11.7109375" customWidth="1"/>
    <col min="9" max="10" width="16.5703125" customWidth="1"/>
    <col min="11" max="11" width="20.140625" customWidth="1"/>
    <col min="12" max="12" width="28.7109375" style="103" customWidth="1"/>
    <col min="13" max="13" width="26.28515625" customWidth="1"/>
    <col min="15" max="15" width="9.140625" style="95"/>
    <col min="18" max="18" width="14.7109375" customWidth="1"/>
  </cols>
  <sheetData>
    <row r="1" spans="1:13" ht="15" customHeight="1" thickBot="1" x14ac:dyDescent="0.3">
      <c r="A1" s="29" t="s">
        <v>250</v>
      </c>
      <c r="I1" s="68" t="s">
        <v>81</v>
      </c>
      <c r="J1" s="68"/>
      <c r="K1" s="68"/>
    </row>
    <row r="2" spans="1:13" ht="1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65" t="s">
        <v>71</v>
      </c>
      <c r="I2" s="69" t="s">
        <v>82</v>
      </c>
      <c r="J2" s="68"/>
      <c r="K2" s="68"/>
    </row>
    <row r="3" spans="1:13" ht="15" customHeight="1" thickBot="1" x14ac:dyDescent="0.3">
      <c r="A3" s="1" t="s">
        <v>4</v>
      </c>
      <c r="B3" s="22">
        <v>0</v>
      </c>
      <c r="C3" s="23">
        <v>2</v>
      </c>
      <c r="D3" s="9">
        <v>2</v>
      </c>
      <c r="E3" s="15">
        <f>D3/$D$12</f>
        <v>3.0395136778115501E-3</v>
      </c>
      <c r="F3" s="4">
        <f>E3</f>
        <v>3.0395136778115501E-3</v>
      </c>
      <c r="G3" s="15">
        <v>2.3584905660377358E-3</v>
      </c>
    </row>
    <row r="4" spans="1:13" ht="15" customHeight="1" thickBot="1" x14ac:dyDescent="0.3">
      <c r="A4" s="1" t="s">
        <v>5</v>
      </c>
      <c r="B4" s="24">
        <v>28</v>
      </c>
      <c r="C4" s="20">
        <v>37</v>
      </c>
      <c r="D4" s="9">
        <v>65</v>
      </c>
      <c r="E4" s="15">
        <f t="shared" ref="E4:E11" si="0">D4/$D$12</f>
        <v>9.878419452887538E-2</v>
      </c>
      <c r="F4" s="96">
        <f>F3+E4</f>
        <v>0.10182370820668693</v>
      </c>
      <c r="G4" s="15">
        <v>8.0188679245283015E-2</v>
      </c>
    </row>
    <row r="5" spans="1:13" ht="15" customHeight="1" thickBot="1" x14ac:dyDescent="0.3">
      <c r="A5" s="1" t="s">
        <v>6</v>
      </c>
      <c r="B5" s="24">
        <v>52</v>
      </c>
      <c r="C5" s="20">
        <v>40</v>
      </c>
      <c r="D5" s="9">
        <v>92</v>
      </c>
      <c r="E5" s="15">
        <f t="shared" si="0"/>
        <v>0.1398176291793313</v>
      </c>
      <c r="F5" s="4">
        <f>F4+E5</f>
        <v>0.24164133738601823</v>
      </c>
      <c r="G5" s="15">
        <v>0.14858490566037735</v>
      </c>
      <c r="H5" s="40"/>
      <c r="I5" s="41"/>
      <c r="J5" s="41"/>
    </row>
    <row r="6" spans="1:13" ht="15" customHeight="1" thickBot="1" x14ac:dyDescent="0.3">
      <c r="A6" s="1" t="s">
        <v>7</v>
      </c>
      <c r="B6" s="24">
        <v>39</v>
      </c>
      <c r="C6" s="20">
        <v>43</v>
      </c>
      <c r="D6" s="9">
        <v>82</v>
      </c>
      <c r="E6" s="15">
        <f t="shared" si="0"/>
        <v>0.12462006079027356</v>
      </c>
      <c r="F6" s="10">
        <f t="shared" ref="F6:F11" si="1">F5+E6</f>
        <v>0.36626139817629177</v>
      </c>
      <c r="G6" s="15">
        <v>0.12264150943396226</v>
      </c>
      <c r="H6" s="40"/>
      <c r="I6" s="41"/>
      <c r="J6" s="41"/>
      <c r="K6" s="41"/>
      <c r="L6" s="101"/>
      <c r="M6" s="41"/>
    </row>
    <row r="7" spans="1:13" ht="15" customHeight="1" thickBot="1" x14ac:dyDescent="0.3">
      <c r="A7" s="1" t="s">
        <v>8</v>
      </c>
      <c r="B7" s="24">
        <v>38</v>
      </c>
      <c r="C7" s="20">
        <v>42</v>
      </c>
      <c r="D7" s="9">
        <v>80</v>
      </c>
      <c r="E7" s="15">
        <f t="shared" si="0"/>
        <v>0.12158054711246201</v>
      </c>
      <c r="F7" s="10">
        <f t="shared" si="1"/>
        <v>0.4878419452887538</v>
      </c>
      <c r="G7" s="15">
        <v>0.14386792452830188</v>
      </c>
      <c r="H7" s="40"/>
      <c r="I7" s="41"/>
      <c r="J7" s="41"/>
      <c r="K7" s="41"/>
      <c r="L7" s="101"/>
      <c r="M7" s="41"/>
    </row>
    <row r="8" spans="1:13" ht="15" customHeight="1" thickBot="1" x14ac:dyDescent="0.3">
      <c r="A8" s="1" t="s">
        <v>9</v>
      </c>
      <c r="B8" s="24">
        <v>49</v>
      </c>
      <c r="C8" s="20">
        <v>66</v>
      </c>
      <c r="D8" s="9">
        <v>115</v>
      </c>
      <c r="E8" s="15">
        <f t="shared" si="0"/>
        <v>0.17477203647416414</v>
      </c>
      <c r="F8" s="4">
        <f t="shared" si="1"/>
        <v>0.66261398176291797</v>
      </c>
      <c r="G8" s="15">
        <v>0.18160377358490565</v>
      </c>
      <c r="H8" s="40"/>
      <c r="I8" s="41"/>
      <c r="J8" s="41"/>
      <c r="K8" s="41"/>
      <c r="L8" s="101"/>
      <c r="M8" s="41"/>
    </row>
    <row r="9" spans="1:13" ht="15" customHeight="1" thickBot="1" x14ac:dyDescent="0.3">
      <c r="A9" s="1" t="s">
        <v>10</v>
      </c>
      <c r="B9" s="24">
        <v>51</v>
      </c>
      <c r="C9" s="20">
        <v>35</v>
      </c>
      <c r="D9" s="9">
        <v>86</v>
      </c>
      <c r="E9" s="15">
        <f t="shared" si="0"/>
        <v>0.13069908814589665</v>
      </c>
      <c r="F9" s="4">
        <f t="shared" si="1"/>
        <v>0.79331306990881467</v>
      </c>
      <c r="G9" s="15">
        <v>0.13915094339622641</v>
      </c>
      <c r="I9" s="40"/>
      <c r="J9" s="41"/>
      <c r="K9" s="41"/>
      <c r="L9" s="101"/>
      <c r="M9" s="41"/>
    </row>
    <row r="10" spans="1:13" ht="15" customHeight="1" thickBot="1" x14ac:dyDescent="0.3">
      <c r="A10" s="1" t="s">
        <v>11</v>
      </c>
      <c r="B10" s="24">
        <v>28</v>
      </c>
      <c r="C10" s="20">
        <v>30</v>
      </c>
      <c r="D10" s="9">
        <v>58</v>
      </c>
      <c r="E10" s="15">
        <f t="shared" si="0"/>
        <v>8.8145896656534953E-2</v>
      </c>
      <c r="F10" s="4">
        <f t="shared" si="1"/>
        <v>0.88145896656534961</v>
      </c>
      <c r="G10" s="15">
        <v>6.6037735849056603E-2</v>
      </c>
      <c r="J10" s="40"/>
      <c r="K10" s="41"/>
      <c r="L10" s="101"/>
      <c r="M10" s="41"/>
    </row>
    <row r="11" spans="1:13" ht="15" customHeight="1" thickBot="1" x14ac:dyDescent="0.3">
      <c r="A11" s="1" t="s">
        <v>98</v>
      </c>
      <c r="B11" s="24">
        <v>32</v>
      </c>
      <c r="C11" s="20">
        <v>46</v>
      </c>
      <c r="D11" s="9">
        <v>78</v>
      </c>
      <c r="E11" s="15">
        <f t="shared" si="0"/>
        <v>0.11854103343465046</v>
      </c>
      <c r="F11" s="4">
        <f t="shared" si="1"/>
        <v>1</v>
      </c>
      <c r="G11" s="99">
        <v>0.11556603773584906</v>
      </c>
      <c r="J11" s="40"/>
      <c r="K11" s="41"/>
      <c r="L11" s="101"/>
      <c r="M11" s="41"/>
    </row>
    <row r="12" spans="1:13" ht="15" customHeight="1" thickBot="1" x14ac:dyDescent="0.3">
      <c r="A12" s="28" t="s">
        <v>25</v>
      </c>
      <c r="B12" s="78">
        <f>SUM(B3:B11)</f>
        <v>317</v>
      </c>
      <c r="C12" s="78">
        <f>SUM(C3:C11)</f>
        <v>341</v>
      </c>
      <c r="D12" s="78">
        <f>SUM(D3:D11)</f>
        <v>658</v>
      </c>
      <c r="E12" s="35"/>
      <c r="J12" s="40"/>
      <c r="K12" s="41"/>
      <c r="L12" s="101"/>
      <c r="M12" s="41"/>
    </row>
    <row r="13" spans="1:13" ht="15" customHeight="1" x14ac:dyDescent="0.25">
      <c r="A13" s="5"/>
      <c r="B13" s="8">
        <f>B12/D12</f>
        <v>0.4817629179331307</v>
      </c>
      <c r="C13" s="8">
        <f>C12/D12</f>
        <v>0.51823708206686925</v>
      </c>
      <c r="D13" s="6"/>
      <c r="F13" s="35"/>
      <c r="K13" s="41"/>
      <c r="L13" s="101"/>
      <c r="M13" s="41"/>
    </row>
    <row r="14" spans="1:13" ht="15" customHeight="1" x14ac:dyDescent="0.25">
      <c r="A14" s="5"/>
      <c r="B14" s="8"/>
      <c r="C14" s="8"/>
      <c r="D14" s="6"/>
      <c r="E14" s="35"/>
      <c r="J14" s="91"/>
      <c r="K14" s="41"/>
      <c r="L14" s="101"/>
      <c r="M14" s="41"/>
    </row>
    <row r="15" spans="1:13" ht="15" customHeight="1" x14ac:dyDescent="0.25">
      <c r="A15" s="7"/>
      <c r="B15" s="7"/>
      <c r="C15" s="7"/>
      <c r="D15" s="7"/>
      <c r="E15" s="35"/>
      <c r="J15" s="91"/>
    </row>
    <row r="16" spans="1:13" ht="15" customHeight="1" thickBot="1" x14ac:dyDescent="0.3">
      <c r="A16" s="30" t="s">
        <v>249</v>
      </c>
      <c r="E16" s="35"/>
      <c r="J16" s="92"/>
      <c r="K16" s="93"/>
    </row>
    <row r="17" spans="1:15" ht="18.75" thickBot="1" x14ac:dyDescent="0.3">
      <c r="A17" s="14" t="s">
        <v>12</v>
      </c>
      <c r="B17" s="12" t="s">
        <v>13</v>
      </c>
      <c r="C17" s="12" t="s">
        <v>14</v>
      </c>
      <c r="D17" s="12" t="s">
        <v>29</v>
      </c>
      <c r="E17" s="12" t="s">
        <v>3</v>
      </c>
      <c r="G17" s="205" t="s">
        <v>179</v>
      </c>
      <c r="H17" s="206"/>
      <c r="J17" s="40"/>
      <c r="K17" s="41"/>
    </row>
    <row r="18" spans="1:15" ht="18.75" thickBot="1" x14ac:dyDescent="0.3">
      <c r="A18" s="21">
        <v>84</v>
      </c>
      <c r="B18" s="21">
        <v>142</v>
      </c>
      <c r="C18" s="21">
        <v>457</v>
      </c>
      <c r="D18" s="21">
        <v>9</v>
      </c>
      <c r="E18" s="102">
        <v>692</v>
      </c>
      <c r="G18" s="209">
        <v>3.2000000000000001E-2</v>
      </c>
      <c r="H18" s="210"/>
      <c r="J18" s="40"/>
      <c r="K18" s="41"/>
    </row>
    <row r="19" spans="1:15" ht="18.75" thickBot="1" x14ac:dyDescent="0.3">
      <c r="A19" s="16">
        <f>A18/$E$18</f>
        <v>0.12138728323699421</v>
      </c>
      <c r="B19" s="16">
        <f>B18/$E$18</f>
        <v>0.20520231213872833</v>
      </c>
      <c r="C19" s="16">
        <f>C18/$E$18</f>
        <v>0.66040462427745661</v>
      </c>
      <c r="D19" s="16">
        <f>D18/$E$18</f>
        <v>1.300578034682081E-2</v>
      </c>
      <c r="E19" s="2"/>
      <c r="I19" s="17"/>
      <c r="J19" s="40"/>
      <c r="K19" s="41"/>
    </row>
    <row r="20" spans="1:15" ht="18.75" thickBot="1" x14ac:dyDescent="0.3">
      <c r="G20" s="205" t="s">
        <v>180</v>
      </c>
      <c r="H20" s="206"/>
      <c r="I20" s="18"/>
      <c r="J20" s="7"/>
      <c r="K20" s="41"/>
    </row>
    <row r="21" spans="1:15" ht="15.75" thickBot="1" x14ac:dyDescent="0.3">
      <c r="A21" s="30" t="s">
        <v>248</v>
      </c>
      <c r="G21" s="207">
        <v>21</v>
      </c>
      <c r="H21" s="208"/>
      <c r="I21" s="18"/>
      <c r="J21" s="7"/>
    </row>
    <row r="22" spans="1:15" ht="15.75" thickBot="1" x14ac:dyDescent="0.3">
      <c r="A22" s="31" t="s">
        <v>18</v>
      </c>
      <c r="B22" s="3">
        <v>319</v>
      </c>
      <c r="C22" s="32">
        <f>B22/(B22+B23)</f>
        <v>0.4650145772594752</v>
      </c>
      <c r="I22" s="18"/>
      <c r="J22" s="7"/>
    </row>
    <row r="23" spans="1:15" ht="15.75" thickBot="1" x14ac:dyDescent="0.3">
      <c r="A23" s="33" t="s">
        <v>17</v>
      </c>
      <c r="B23" s="2">
        <v>367</v>
      </c>
      <c r="C23" s="34">
        <f>B23/(B22+B23)</f>
        <v>0.53498542274052474</v>
      </c>
      <c r="I23" s="18"/>
      <c r="J23" s="7"/>
    </row>
    <row r="24" spans="1:15" x14ac:dyDescent="0.25">
      <c r="I24" s="18"/>
      <c r="J24" s="7"/>
    </row>
    <row r="25" spans="1:15" x14ac:dyDescent="0.25">
      <c r="I25" s="18"/>
      <c r="J25" s="7"/>
    </row>
    <row r="26" spans="1:15" ht="18.75" thickBot="1" x14ac:dyDescent="0.3">
      <c r="A26" s="30" t="s">
        <v>298</v>
      </c>
      <c r="F26" s="30" t="s">
        <v>277</v>
      </c>
      <c r="I26" s="18"/>
      <c r="J26" s="7"/>
      <c r="K26" s="40"/>
    </row>
    <row r="27" spans="1:15" ht="15.75" customHeight="1" thickBot="1" x14ac:dyDescent="0.3">
      <c r="A27" s="89" t="s">
        <v>15</v>
      </c>
      <c r="B27" s="89" t="s">
        <v>16</v>
      </c>
      <c r="C27" s="94" t="s">
        <v>21</v>
      </c>
      <c r="D27" s="94" t="s">
        <v>22</v>
      </c>
      <c r="F27" s="143" t="s">
        <v>87</v>
      </c>
      <c r="G27" s="144" t="s">
        <v>26</v>
      </c>
      <c r="H27" s="145" t="s">
        <v>27</v>
      </c>
      <c r="I27" s="18"/>
      <c r="J27" s="7"/>
      <c r="K27" s="40"/>
      <c r="L27" s="101"/>
    </row>
    <row r="28" spans="1:15" ht="18.75" thickBot="1" x14ac:dyDescent="0.3">
      <c r="A28" s="127" t="s">
        <v>122</v>
      </c>
      <c r="B28" s="128">
        <v>44</v>
      </c>
      <c r="C28" s="129">
        <f>B28/$E$18</f>
        <v>6.358381502890173E-2</v>
      </c>
      <c r="D28" s="125">
        <v>1</v>
      </c>
      <c r="E28" s="110" t="s">
        <v>297</v>
      </c>
      <c r="F28" s="158" t="s">
        <v>24</v>
      </c>
      <c r="G28" s="149">
        <v>191</v>
      </c>
      <c r="H28" s="167">
        <f>G28/$E$18</f>
        <v>0.27601156069364163</v>
      </c>
      <c r="I28" s="7"/>
      <c r="J28" s="40"/>
      <c r="K28" s="101"/>
      <c r="L28"/>
      <c r="N28" s="95"/>
      <c r="O28"/>
    </row>
    <row r="29" spans="1:15" ht="18" x14ac:dyDescent="0.25">
      <c r="A29" s="130" t="s">
        <v>90</v>
      </c>
      <c r="B29" s="131">
        <v>39</v>
      </c>
      <c r="C29" s="129">
        <f t="shared" ref="C29:C92" si="2">B29/$E$18</f>
        <v>5.6358381502890173E-2</v>
      </c>
      <c r="D29" s="126">
        <v>2</v>
      </c>
      <c r="F29" s="159" t="s">
        <v>37</v>
      </c>
      <c r="G29" s="150">
        <v>174</v>
      </c>
      <c r="H29" s="168">
        <f>G29/$E$18</f>
        <v>0.25144508670520233</v>
      </c>
      <c r="J29" s="40"/>
      <c r="K29" s="101"/>
      <c r="L29"/>
      <c r="N29" s="95"/>
      <c r="O29"/>
    </row>
    <row r="30" spans="1:15" ht="18" x14ac:dyDescent="0.25">
      <c r="A30" s="130" t="s">
        <v>103</v>
      </c>
      <c r="B30" s="131">
        <v>24</v>
      </c>
      <c r="C30" s="129">
        <f t="shared" si="2"/>
        <v>3.4682080924855488E-2</v>
      </c>
      <c r="D30" s="126">
        <v>3</v>
      </c>
      <c r="F30" s="160" t="s">
        <v>13</v>
      </c>
      <c r="G30" s="151">
        <v>84</v>
      </c>
      <c r="H30" s="169">
        <f>G30/$E$18</f>
        <v>0.12138728323699421</v>
      </c>
      <c r="I30" s="25"/>
      <c r="K30" s="101"/>
      <c r="L30"/>
      <c r="N30" s="95"/>
      <c r="O30"/>
    </row>
    <row r="31" spans="1:15" ht="18" x14ac:dyDescent="0.25">
      <c r="A31" s="130" t="s">
        <v>104</v>
      </c>
      <c r="B31" s="131">
        <v>23</v>
      </c>
      <c r="C31" s="129">
        <f t="shared" si="2"/>
        <v>3.3236994219653176E-2</v>
      </c>
      <c r="D31" s="132">
        <v>4</v>
      </c>
      <c r="F31" s="166" t="s">
        <v>108</v>
      </c>
      <c r="G31" s="152">
        <v>56</v>
      </c>
      <c r="H31" s="170">
        <f>G31/$E$18</f>
        <v>8.0924855491329481E-2</v>
      </c>
      <c r="I31" s="26"/>
      <c r="K31" s="101"/>
      <c r="L31"/>
      <c r="N31" s="95"/>
      <c r="O31"/>
    </row>
    <row r="32" spans="1:15" ht="18" x14ac:dyDescent="0.25">
      <c r="A32" s="130" t="s">
        <v>128</v>
      </c>
      <c r="B32" s="131">
        <v>21</v>
      </c>
      <c r="C32" s="129">
        <f t="shared" si="2"/>
        <v>3.0346820809248554E-2</v>
      </c>
      <c r="D32" s="132">
        <v>5</v>
      </c>
      <c r="F32" s="162" t="s">
        <v>23</v>
      </c>
      <c r="G32" s="153">
        <v>48</v>
      </c>
      <c r="H32" s="171">
        <f>G32/$E$18</f>
        <v>6.9364161849710976E-2</v>
      </c>
      <c r="I32" s="27"/>
      <c r="J32" s="40"/>
      <c r="K32" s="101"/>
      <c r="L32"/>
      <c r="N32" s="95"/>
      <c r="O32"/>
    </row>
    <row r="33" spans="1:15" ht="18" x14ac:dyDescent="0.25">
      <c r="A33" s="130" t="s">
        <v>30</v>
      </c>
      <c r="B33" s="131">
        <v>21</v>
      </c>
      <c r="C33" s="129">
        <f t="shared" si="2"/>
        <v>3.0346820809248554E-2</v>
      </c>
      <c r="D33" s="132">
        <v>6</v>
      </c>
      <c r="F33" s="163" t="s">
        <v>91</v>
      </c>
      <c r="G33" s="154">
        <v>46</v>
      </c>
      <c r="H33" s="172">
        <f t="shared" ref="H33:H36" si="3">G33/$E$18</f>
        <v>6.6473988439306353E-2</v>
      </c>
      <c r="I33" s="27"/>
      <c r="J33" s="40"/>
      <c r="K33" s="101"/>
      <c r="L33"/>
      <c r="N33" s="95"/>
      <c r="O33"/>
    </row>
    <row r="34" spans="1:15" ht="18" x14ac:dyDescent="0.25">
      <c r="A34" s="130" t="s">
        <v>75</v>
      </c>
      <c r="B34" s="131">
        <v>21</v>
      </c>
      <c r="C34" s="129">
        <f t="shared" si="2"/>
        <v>3.0346820809248554E-2</v>
      </c>
      <c r="D34" s="132">
        <v>7</v>
      </c>
      <c r="F34" s="164" t="s">
        <v>12</v>
      </c>
      <c r="G34" s="155">
        <v>41</v>
      </c>
      <c r="H34" s="173">
        <f t="shared" si="3"/>
        <v>5.9248554913294796E-2</v>
      </c>
      <c r="J34" s="40"/>
      <c r="K34" s="101"/>
      <c r="L34"/>
      <c r="N34" s="95"/>
      <c r="O34"/>
    </row>
    <row r="35" spans="1:15" ht="18" x14ac:dyDescent="0.25">
      <c r="A35" s="130" t="s">
        <v>194</v>
      </c>
      <c r="B35" s="131">
        <v>17</v>
      </c>
      <c r="C35" s="129">
        <f t="shared" si="2"/>
        <v>2.4566473988439308E-2</v>
      </c>
      <c r="D35" s="132">
        <v>8</v>
      </c>
      <c r="F35" s="165" t="s">
        <v>36</v>
      </c>
      <c r="G35" s="156">
        <v>20</v>
      </c>
      <c r="H35" s="174">
        <f t="shared" si="3"/>
        <v>2.8901734104046242E-2</v>
      </c>
      <c r="J35" s="40"/>
      <c r="K35" s="101"/>
      <c r="L35"/>
      <c r="N35" s="95"/>
      <c r="O35"/>
    </row>
    <row r="36" spans="1:15" ht="18" x14ac:dyDescent="0.25">
      <c r="A36" s="130" t="s">
        <v>195</v>
      </c>
      <c r="B36" s="131">
        <v>16</v>
      </c>
      <c r="C36" s="129">
        <f t="shared" si="2"/>
        <v>2.3121387283236993E-2</v>
      </c>
      <c r="D36" s="132">
        <v>9</v>
      </c>
      <c r="F36" s="161" t="s">
        <v>44</v>
      </c>
      <c r="G36" s="157">
        <v>32</v>
      </c>
      <c r="H36" s="175">
        <f t="shared" si="3"/>
        <v>4.6242774566473986E-2</v>
      </c>
      <c r="J36" s="40"/>
      <c r="K36" s="103"/>
      <c r="L36"/>
      <c r="N36" s="95"/>
      <c r="O36"/>
    </row>
    <row r="37" spans="1:15" ht="18.75" thickBot="1" x14ac:dyDescent="0.3">
      <c r="A37" s="130" t="s">
        <v>93</v>
      </c>
      <c r="B37" s="131">
        <v>15</v>
      </c>
      <c r="C37" s="129">
        <f t="shared" si="2"/>
        <v>2.1676300578034682E-2</v>
      </c>
      <c r="D37" s="132">
        <v>10</v>
      </c>
      <c r="F37" s="146" t="s">
        <v>25</v>
      </c>
      <c r="G37" s="147">
        <f>SUM(G28:G36)</f>
        <v>692</v>
      </c>
      <c r="H37" s="148"/>
      <c r="K37" s="40"/>
    </row>
    <row r="38" spans="1:15" ht="18" x14ac:dyDescent="0.25">
      <c r="A38" s="130" t="s">
        <v>197</v>
      </c>
      <c r="B38" s="131">
        <v>14</v>
      </c>
      <c r="C38" s="129">
        <f t="shared" si="2"/>
        <v>2.023121387283237E-2</v>
      </c>
      <c r="D38" s="132">
        <v>11</v>
      </c>
      <c r="K38" s="40"/>
    </row>
    <row r="39" spans="1:15" ht="18" x14ac:dyDescent="0.25">
      <c r="A39" s="130" t="s">
        <v>115</v>
      </c>
      <c r="B39" s="131">
        <v>13</v>
      </c>
      <c r="C39" s="129">
        <f t="shared" si="2"/>
        <v>1.8786127167630059E-2</v>
      </c>
      <c r="D39" s="132">
        <v>12</v>
      </c>
      <c r="K39" s="40"/>
    </row>
    <row r="40" spans="1:15" ht="18" x14ac:dyDescent="0.25">
      <c r="A40" s="130" t="s">
        <v>124</v>
      </c>
      <c r="B40" s="131">
        <v>12</v>
      </c>
      <c r="C40" s="129">
        <f t="shared" si="2"/>
        <v>1.7341040462427744E-2</v>
      </c>
      <c r="D40" s="132">
        <v>13</v>
      </c>
      <c r="K40" s="40"/>
    </row>
    <row r="41" spans="1:15" ht="18.75" thickBot="1" x14ac:dyDescent="0.3">
      <c r="A41" s="130" t="s">
        <v>205</v>
      </c>
      <c r="B41" s="131">
        <v>11</v>
      </c>
      <c r="C41" s="129">
        <f t="shared" si="2"/>
        <v>1.5895953757225433E-2</v>
      </c>
      <c r="D41" s="132">
        <v>14</v>
      </c>
      <c r="F41" s="25" t="s">
        <v>31</v>
      </c>
      <c r="G41" s="25"/>
      <c r="H41" s="25"/>
      <c r="K41" s="40"/>
    </row>
    <row r="42" spans="1:15" ht="18" x14ac:dyDescent="0.25">
      <c r="A42" s="130" t="s">
        <v>153</v>
      </c>
      <c r="B42" s="131">
        <v>11</v>
      </c>
      <c r="C42" s="129">
        <f t="shared" si="2"/>
        <v>1.5895953757225433E-2</v>
      </c>
      <c r="D42" s="132">
        <v>15</v>
      </c>
      <c r="F42" s="176" t="s">
        <v>35</v>
      </c>
      <c r="G42" s="177" t="s">
        <v>26</v>
      </c>
      <c r="H42" s="178" t="s">
        <v>27</v>
      </c>
      <c r="I42" s="7"/>
      <c r="K42" s="40"/>
    </row>
    <row r="43" spans="1:15" x14ac:dyDescent="0.25">
      <c r="A43" s="130" t="s">
        <v>111</v>
      </c>
      <c r="B43" s="131">
        <v>11</v>
      </c>
      <c r="C43" s="129">
        <f t="shared" si="2"/>
        <v>1.5895953757225433E-2</v>
      </c>
      <c r="D43" s="132">
        <v>16</v>
      </c>
      <c r="F43" s="119" t="s">
        <v>160</v>
      </c>
      <c r="G43" s="120">
        <v>306</v>
      </c>
      <c r="H43" s="121">
        <f>G43/$E$18</f>
        <v>0.44219653179190749</v>
      </c>
    </row>
    <row r="44" spans="1:15" x14ac:dyDescent="0.25">
      <c r="A44" s="130" t="s">
        <v>139</v>
      </c>
      <c r="B44" s="131">
        <v>11</v>
      </c>
      <c r="C44" s="129">
        <f t="shared" si="2"/>
        <v>1.5895953757225433E-2</v>
      </c>
      <c r="D44" s="132">
        <v>17</v>
      </c>
      <c r="F44" s="122" t="s">
        <v>161</v>
      </c>
      <c r="G44" s="123">
        <v>67</v>
      </c>
      <c r="H44" s="124">
        <f t="shared" ref="H44:H55" si="4">G44/$E$18</f>
        <v>9.6820809248554907E-2</v>
      </c>
      <c r="O44"/>
    </row>
    <row r="45" spans="1:15" x14ac:dyDescent="0.25">
      <c r="A45" s="130" t="s">
        <v>126</v>
      </c>
      <c r="B45" s="131">
        <v>11</v>
      </c>
      <c r="C45" s="129">
        <f t="shared" si="2"/>
        <v>1.5895953757225433E-2</v>
      </c>
      <c r="D45" s="132">
        <v>18</v>
      </c>
      <c r="E45" s="19"/>
      <c r="F45" s="119" t="s">
        <v>166</v>
      </c>
      <c r="G45" s="120">
        <v>30</v>
      </c>
      <c r="H45" s="121">
        <f t="shared" si="4"/>
        <v>4.3352601156069363E-2</v>
      </c>
      <c r="L45"/>
      <c r="O45"/>
    </row>
    <row r="46" spans="1:15" x14ac:dyDescent="0.25">
      <c r="A46" s="130" t="s">
        <v>155</v>
      </c>
      <c r="B46" s="131">
        <v>11</v>
      </c>
      <c r="C46" s="129">
        <f t="shared" si="2"/>
        <v>1.5895953757225433E-2</v>
      </c>
      <c r="D46" s="132">
        <v>19</v>
      </c>
      <c r="F46" s="36" t="s">
        <v>177</v>
      </c>
      <c r="G46" s="123">
        <v>27</v>
      </c>
      <c r="H46" s="124">
        <f t="shared" si="4"/>
        <v>3.9017341040462429E-2</v>
      </c>
      <c r="L46"/>
      <c r="O46"/>
    </row>
    <row r="47" spans="1:15" x14ac:dyDescent="0.25">
      <c r="A47" s="130" t="s">
        <v>101</v>
      </c>
      <c r="B47" s="131">
        <v>11</v>
      </c>
      <c r="C47" s="129">
        <f t="shared" si="2"/>
        <v>1.5895953757225433E-2</v>
      </c>
      <c r="D47" s="132">
        <v>20</v>
      </c>
      <c r="F47" s="119" t="s">
        <v>143</v>
      </c>
      <c r="G47" s="120">
        <v>21</v>
      </c>
      <c r="H47" s="121">
        <f t="shared" si="4"/>
        <v>3.0346820809248554E-2</v>
      </c>
      <c r="L47"/>
      <c r="O47"/>
    </row>
    <row r="48" spans="1:15" x14ac:dyDescent="0.25">
      <c r="A48" s="130" t="s">
        <v>210</v>
      </c>
      <c r="B48" s="131">
        <v>11</v>
      </c>
      <c r="C48" s="129">
        <f t="shared" si="2"/>
        <v>1.5895953757225433E-2</v>
      </c>
      <c r="D48" s="132">
        <v>21</v>
      </c>
      <c r="F48" s="122" t="s">
        <v>165</v>
      </c>
      <c r="G48" s="123">
        <v>16</v>
      </c>
      <c r="H48" s="124">
        <f t="shared" si="4"/>
        <v>2.3121387283236993E-2</v>
      </c>
      <c r="L48"/>
      <c r="O48"/>
    </row>
    <row r="49" spans="1:15" x14ac:dyDescent="0.25">
      <c r="A49" s="130" t="s">
        <v>129</v>
      </c>
      <c r="B49" s="131">
        <v>10</v>
      </c>
      <c r="C49" s="129">
        <f t="shared" si="2"/>
        <v>1.4450867052023121E-2</v>
      </c>
      <c r="D49" s="132">
        <v>22</v>
      </c>
      <c r="F49" s="119" t="s">
        <v>176</v>
      </c>
      <c r="G49" s="120">
        <v>11</v>
      </c>
      <c r="H49" s="121">
        <f t="shared" si="4"/>
        <v>1.5895953757225433E-2</v>
      </c>
      <c r="L49"/>
      <c r="O49"/>
    </row>
    <row r="50" spans="1:15" x14ac:dyDescent="0.25">
      <c r="A50" s="130" t="s">
        <v>137</v>
      </c>
      <c r="B50" s="131">
        <v>10</v>
      </c>
      <c r="C50" s="129">
        <f t="shared" si="2"/>
        <v>1.4450867052023121E-2</v>
      </c>
      <c r="D50" s="132">
        <v>23</v>
      </c>
      <c r="F50" s="122" t="s">
        <v>162</v>
      </c>
      <c r="G50" s="123">
        <v>9</v>
      </c>
      <c r="H50" s="124">
        <f t="shared" si="4"/>
        <v>1.300578034682081E-2</v>
      </c>
      <c r="L50"/>
    </row>
    <row r="51" spans="1:15" x14ac:dyDescent="0.25">
      <c r="A51" s="130" t="s">
        <v>193</v>
      </c>
      <c r="B51" s="131">
        <v>10</v>
      </c>
      <c r="C51" s="129">
        <f t="shared" si="2"/>
        <v>1.4450867052023121E-2</v>
      </c>
      <c r="D51" s="132">
        <v>24</v>
      </c>
      <c r="F51" s="119" t="s">
        <v>178</v>
      </c>
      <c r="G51" s="120">
        <v>9</v>
      </c>
      <c r="H51" s="121">
        <f t="shared" si="4"/>
        <v>1.300578034682081E-2</v>
      </c>
    </row>
    <row r="52" spans="1:15" x14ac:dyDescent="0.25">
      <c r="A52" s="133" t="s">
        <v>113</v>
      </c>
      <c r="B52" s="134">
        <v>9</v>
      </c>
      <c r="C52" s="135">
        <f t="shared" si="2"/>
        <v>1.300578034682081E-2</v>
      </c>
      <c r="D52" s="136">
        <v>25</v>
      </c>
      <c r="F52" s="122" t="s">
        <v>299</v>
      </c>
      <c r="G52" s="123">
        <v>7</v>
      </c>
      <c r="H52" s="124">
        <f t="shared" si="4"/>
        <v>1.0115606936416185E-2</v>
      </c>
    </row>
    <row r="53" spans="1:15" x14ac:dyDescent="0.25">
      <c r="A53" s="133" t="s">
        <v>156</v>
      </c>
      <c r="B53" s="134">
        <v>9</v>
      </c>
      <c r="C53" s="135">
        <f t="shared" si="2"/>
        <v>1.300578034682081E-2</v>
      </c>
      <c r="D53" s="136">
        <v>26</v>
      </c>
      <c r="F53" s="119" t="s">
        <v>163</v>
      </c>
      <c r="G53" s="120">
        <v>7</v>
      </c>
      <c r="H53" s="121">
        <f t="shared" si="4"/>
        <v>1.0115606936416185E-2</v>
      </c>
      <c r="L53"/>
    </row>
    <row r="54" spans="1:15" x14ac:dyDescent="0.25">
      <c r="A54" s="133" t="s">
        <v>123</v>
      </c>
      <c r="B54" s="134">
        <v>9</v>
      </c>
      <c r="C54" s="135">
        <f t="shared" si="2"/>
        <v>1.300578034682081E-2</v>
      </c>
      <c r="D54" s="136">
        <v>27</v>
      </c>
      <c r="F54" s="122" t="s">
        <v>164</v>
      </c>
      <c r="G54" s="123">
        <v>4</v>
      </c>
      <c r="H54" s="124">
        <f t="shared" si="4"/>
        <v>5.7803468208092483E-3</v>
      </c>
      <c r="L54"/>
    </row>
    <row r="55" spans="1:15" x14ac:dyDescent="0.25">
      <c r="A55" s="133" t="s">
        <v>141</v>
      </c>
      <c r="B55" s="134">
        <v>8</v>
      </c>
      <c r="C55" s="135">
        <f t="shared" si="2"/>
        <v>1.1560693641618497E-2</v>
      </c>
      <c r="D55" s="136">
        <v>28</v>
      </c>
      <c r="F55" s="119" t="s">
        <v>287</v>
      </c>
      <c r="G55" s="120">
        <v>1</v>
      </c>
      <c r="H55" s="121">
        <f t="shared" si="4"/>
        <v>1.4450867052023121E-3</v>
      </c>
      <c r="L55"/>
    </row>
    <row r="56" spans="1:15" ht="15.75" thickBot="1" x14ac:dyDescent="0.3">
      <c r="A56" s="133" t="s">
        <v>92</v>
      </c>
      <c r="B56" s="134">
        <v>8</v>
      </c>
      <c r="C56" s="135">
        <f t="shared" si="2"/>
        <v>1.1560693641618497E-2</v>
      </c>
      <c r="D56" s="136">
        <v>29</v>
      </c>
      <c r="F56" s="179" t="s">
        <v>25</v>
      </c>
      <c r="G56" s="180">
        <f>SUM(G43:G55)</f>
        <v>515</v>
      </c>
      <c r="H56" s="181">
        <f>G56/$E$18</f>
        <v>0.7442196531791907</v>
      </c>
      <c r="L56"/>
    </row>
    <row r="57" spans="1:15" ht="18" x14ac:dyDescent="0.25">
      <c r="A57" s="137" t="s">
        <v>118</v>
      </c>
      <c r="B57" s="138">
        <v>8</v>
      </c>
      <c r="C57" s="135">
        <f t="shared" si="2"/>
        <v>1.1560693641618497E-2</v>
      </c>
      <c r="D57" s="139">
        <v>30</v>
      </c>
      <c r="F57" s="27"/>
      <c r="G57" s="27"/>
      <c r="H57" s="27"/>
      <c r="K57" s="40"/>
      <c r="L57"/>
    </row>
    <row r="58" spans="1:15" ht="18.75" thickBot="1" x14ac:dyDescent="0.3">
      <c r="A58" s="137" t="s">
        <v>106</v>
      </c>
      <c r="B58" s="138">
        <v>8</v>
      </c>
      <c r="C58" s="135">
        <f t="shared" si="2"/>
        <v>1.1560693641618497E-2</v>
      </c>
      <c r="D58" s="139">
        <v>31</v>
      </c>
      <c r="F58" s="30" t="s">
        <v>280</v>
      </c>
      <c r="J58" s="37"/>
      <c r="K58" s="40"/>
      <c r="L58"/>
    </row>
    <row r="59" spans="1:15" ht="18" x14ac:dyDescent="0.25">
      <c r="A59" s="137" t="s">
        <v>209</v>
      </c>
      <c r="B59" s="138">
        <v>8</v>
      </c>
      <c r="C59" s="135">
        <f t="shared" si="2"/>
        <v>1.1560693641618497E-2</v>
      </c>
      <c r="D59" s="139">
        <v>32</v>
      </c>
      <c r="F59" s="111" t="s">
        <v>38</v>
      </c>
      <c r="G59" s="112" t="s">
        <v>26</v>
      </c>
      <c r="H59" s="113" t="s">
        <v>27</v>
      </c>
      <c r="K59" s="40"/>
      <c r="L59"/>
    </row>
    <row r="60" spans="1:15" ht="18" x14ac:dyDescent="0.25">
      <c r="A60" s="137" t="s">
        <v>200</v>
      </c>
      <c r="B60" s="138">
        <v>8</v>
      </c>
      <c r="C60" s="135">
        <f t="shared" si="2"/>
        <v>1.1560693641618497E-2</v>
      </c>
      <c r="D60" s="139">
        <v>33</v>
      </c>
      <c r="F60" s="184" t="s">
        <v>72</v>
      </c>
      <c r="G60" s="182">
        <v>333</v>
      </c>
      <c r="H60" s="140">
        <f>G60/$E$18</f>
        <v>0.48121387283236994</v>
      </c>
      <c r="K60" s="40"/>
      <c r="L60" s="95"/>
    </row>
    <row r="61" spans="1:15" x14ac:dyDescent="0.25">
      <c r="A61" s="137" t="s">
        <v>105</v>
      </c>
      <c r="B61" s="138">
        <v>8</v>
      </c>
      <c r="C61" s="135">
        <f t="shared" si="2"/>
        <v>1.1560693641618497E-2</v>
      </c>
      <c r="D61" s="139">
        <v>34</v>
      </c>
      <c r="E61" s="95"/>
      <c r="F61" s="184" t="s">
        <v>73</v>
      </c>
      <c r="G61" s="182">
        <v>69</v>
      </c>
      <c r="H61" s="140">
        <f t="shared" ref="H61:H62" si="5">G61/$E$18</f>
        <v>9.9710982658959543E-2</v>
      </c>
      <c r="J61" s="38" t="s">
        <v>39</v>
      </c>
      <c r="K61" s="84"/>
      <c r="L61"/>
    </row>
    <row r="62" spans="1:15" x14ac:dyDescent="0.25">
      <c r="A62" s="137" t="s">
        <v>204</v>
      </c>
      <c r="B62" s="138">
        <v>8</v>
      </c>
      <c r="C62" s="135">
        <f t="shared" si="2"/>
        <v>1.1560693641618497E-2</v>
      </c>
      <c r="D62" s="139">
        <v>35</v>
      </c>
      <c r="E62" s="95"/>
      <c r="F62" s="141" t="s">
        <v>109</v>
      </c>
      <c r="G62" s="142">
        <v>40</v>
      </c>
      <c r="H62" s="198">
        <f t="shared" si="5"/>
        <v>5.7803468208092484E-2</v>
      </c>
      <c r="J62" s="39" t="s">
        <v>43</v>
      </c>
      <c r="K62" s="83"/>
      <c r="L62"/>
    </row>
    <row r="63" spans="1:15" x14ac:dyDescent="0.25">
      <c r="A63" s="137" t="s">
        <v>281</v>
      </c>
      <c r="B63" s="138">
        <v>7</v>
      </c>
      <c r="C63" s="135">
        <f t="shared" si="2"/>
        <v>1.0115606936416185E-2</v>
      </c>
      <c r="D63" s="139">
        <v>36</v>
      </c>
      <c r="E63" s="95"/>
      <c r="F63" s="199" t="s">
        <v>99</v>
      </c>
      <c r="G63" s="200">
        <v>38</v>
      </c>
      <c r="H63" s="201">
        <f t="shared" ref="H63:H68" si="6">G63/$E$18</f>
        <v>5.4913294797687862E-2</v>
      </c>
      <c r="J63" s="39" t="s">
        <v>42</v>
      </c>
      <c r="K63" s="85"/>
      <c r="L63"/>
    </row>
    <row r="64" spans="1:15" x14ac:dyDescent="0.25">
      <c r="A64" s="137" t="s">
        <v>140</v>
      </c>
      <c r="B64" s="138">
        <v>7</v>
      </c>
      <c r="C64" s="135">
        <f t="shared" si="2"/>
        <v>1.0115606936416185E-2</v>
      </c>
      <c r="D64" s="139">
        <v>37</v>
      </c>
      <c r="E64" s="95"/>
      <c r="F64" s="115" t="s">
        <v>74</v>
      </c>
      <c r="G64" s="116">
        <v>29</v>
      </c>
      <c r="H64" s="107">
        <f t="shared" si="6"/>
        <v>4.1907514450867052E-2</v>
      </c>
      <c r="J64" s="39" t="s">
        <v>40</v>
      </c>
      <c r="K64" s="86"/>
      <c r="L64"/>
    </row>
    <row r="65" spans="1:12" x14ac:dyDescent="0.25">
      <c r="A65" s="109" t="s">
        <v>121</v>
      </c>
      <c r="B65" s="138">
        <v>6</v>
      </c>
      <c r="C65" s="135">
        <f t="shared" si="2"/>
        <v>8.670520231213872E-3</v>
      </c>
      <c r="D65" s="139">
        <v>38</v>
      </c>
      <c r="E65" s="95"/>
      <c r="F65" s="115" t="s">
        <v>132</v>
      </c>
      <c r="G65" s="116">
        <v>23</v>
      </c>
      <c r="H65" s="107">
        <f t="shared" si="6"/>
        <v>3.3236994219653176E-2</v>
      </c>
      <c r="J65" s="39" t="s">
        <v>41</v>
      </c>
      <c r="K65" s="87"/>
      <c r="L65"/>
    </row>
    <row r="66" spans="1:12" ht="18" x14ac:dyDescent="0.25">
      <c r="A66" s="137" t="s">
        <v>114</v>
      </c>
      <c r="B66" s="138">
        <v>6</v>
      </c>
      <c r="C66" s="135">
        <f t="shared" si="2"/>
        <v>8.670520231213872E-3</v>
      </c>
      <c r="D66" s="139">
        <v>39</v>
      </c>
      <c r="E66" s="95"/>
      <c r="F66" s="115" t="s">
        <v>94</v>
      </c>
      <c r="G66" s="116">
        <v>19</v>
      </c>
      <c r="H66" s="107">
        <f t="shared" si="6"/>
        <v>2.7456647398843931E-2</v>
      </c>
      <c r="K66" s="40"/>
    </row>
    <row r="67" spans="1:12" ht="18" x14ac:dyDescent="0.25">
      <c r="A67" s="137" t="s">
        <v>125</v>
      </c>
      <c r="B67" s="138">
        <v>6</v>
      </c>
      <c r="C67" s="135">
        <f t="shared" si="2"/>
        <v>8.670520231213872E-3</v>
      </c>
      <c r="D67" s="139">
        <v>40</v>
      </c>
      <c r="E67" s="95"/>
      <c r="F67" s="115" t="s">
        <v>215</v>
      </c>
      <c r="G67" s="116">
        <v>17</v>
      </c>
      <c r="H67" s="107">
        <f t="shared" si="6"/>
        <v>2.4566473988439308E-2</v>
      </c>
      <c r="K67" s="40"/>
    </row>
    <row r="68" spans="1:12" x14ac:dyDescent="0.25">
      <c r="A68" s="137" t="s">
        <v>120</v>
      </c>
      <c r="B68" s="138">
        <v>6</v>
      </c>
      <c r="C68" s="135">
        <f t="shared" si="2"/>
        <v>8.670520231213872E-3</v>
      </c>
      <c r="D68" s="139">
        <v>41</v>
      </c>
      <c r="E68" s="95"/>
      <c r="F68" s="117" t="s">
        <v>145</v>
      </c>
      <c r="G68" s="118">
        <v>16</v>
      </c>
      <c r="H68" s="108">
        <f t="shared" si="6"/>
        <v>2.3121387283236993E-2</v>
      </c>
    </row>
    <row r="69" spans="1:12" x14ac:dyDescent="0.25">
      <c r="A69" s="137" t="s">
        <v>130</v>
      </c>
      <c r="B69" s="138">
        <v>6</v>
      </c>
      <c r="C69" s="135">
        <f t="shared" si="2"/>
        <v>8.670520231213872E-3</v>
      </c>
      <c r="D69" s="139">
        <v>42</v>
      </c>
      <c r="E69" s="95"/>
      <c r="F69" s="117" t="s">
        <v>144</v>
      </c>
      <c r="G69" s="118">
        <v>12</v>
      </c>
      <c r="H69" s="108">
        <f t="shared" ref="H69:H87" si="7">G69/$E$18</f>
        <v>1.7341040462427744E-2</v>
      </c>
    </row>
    <row r="70" spans="1:12" x14ac:dyDescent="0.25">
      <c r="A70" s="137" t="s">
        <v>107</v>
      </c>
      <c r="B70" s="138">
        <v>6</v>
      </c>
      <c r="C70" s="135">
        <f t="shared" si="2"/>
        <v>8.670520231213872E-3</v>
      </c>
      <c r="D70" s="139">
        <v>43</v>
      </c>
      <c r="E70" s="95"/>
      <c r="F70" s="117" t="s">
        <v>147</v>
      </c>
      <c r="G70" s="118">
        <v>9</v>
      </c>
      <c r="H70" s="108">
        <f t="shared" si="7"/>
        <v>1.300578034682081E-2</v>
      </c>
    </row>
    <row r="71" spans="1:12" x14ac:dyDescent="0.25">
      <c r="A71" s="137" t="s">
        <v>102</v>
      </c>
      <c r="B71" s="138">
        <v>6</v>
      </c>
      <c r="C71" s="135">
        <f t="shared" si="2"/>
        <v>8.670520231213872E-3</v>
      </c>
      <c r="D71" s="139">
        <v>44</v>
      </c>
      <c r="E71" s="95"/>
      <c r="F71" s="117" t="s">
        <v>220</v>
      </c>
      <c r="G71" s="118">
        <v>8</v>
      </c>
      <c r="H71" s="108">
        <f t="shared" si="7"/>
        <v>1.1560693641618497E-2</v>
      </c>
    </row>
    <row r="72" spans="1:12" x14ac:dyDescent="0.25">
      <c r="A72" s="137" t="s">
        <v>127</v>
      </c>
      <c r="B72" s="138">
        <v>6</v>
      </c>
      <c r="C72" s="135">
        <f t="shared" si="2"/>
        <v>8.670520231213872E-3</v>
      </c>
      <c r="D72" s="139">
        <v>45</v>
      </c>
      <c r="E72" s="95"/>
      <c r="F72" s="117" t="s">
        <v>146</v>
      </c>
      <c r="G72" s="118">
        <v>8</v>
      </c>
      <c r="H72" s="108">
        <f t="shared" si="7"/>
        <v>1.1560693641618497E-2</v>
      </c>
    </row>
    <row r="73" spans="1:12" x14ac:dyDescent="0.25">
      <c r="A73" s="137" t="s">
        <v>138</v>
      </c>
      <c r="B73" s="138">
        <v>5</v>
      </c>
      <c r="C73" s="135">
        <f t="shared" si="2"/>
        <v>7.2254335260115606E-3</v>
      </c>
      <c r="D73" s="139">
        <v>46</v>
      </c>
      <c r="E73" s="95"/>
      <c r="F73" s="117" t="s">
        <v>131</v>
      </c>
      <c r="G73" s="118">
        <v>8</v>
      </c>
      <c r="H73" s="108">
        <f t="shared" si="7"/>
        <v>1.1560693641618497E-2</v>
      </c>
    </row>
    <row r="74" spans="1:12" x14ac:dyDescent="0.25">
      <c r="A74" s="137" t="s">
        <v>282</v>
      </c>
      <c r="B74" s="138">
        <v>5</v>
      </c>
      <c r="C74" s="135">
        <f t="shared" si="2"/>
        <v>7.2254335260115606E-3</v>
      </c>
      <c r="D74" s="139">
        <v>47</v>
      </c>
      <c r="E74" s="95"/>
      <c r="F74" s="117" t="s">
        <v>100</v>
      </c>
      <c r="G74" s="118">
        <v>8</v>
      </c>
      <c r="H74" s="108">
        <f t="shared" si="7"/>
        <v>1.1560693641618497E-2</v>
      </c>
    </row>
    <row r="75" spans="1:12" x14ac:dyDescent="0.25">
      <c r="A75" s="137" t="s">
        <v>97</v>
      </c>
      <c r="B75" s="138">
        <v>5</v>
      </c>
      <c r="C75" s="135">
        <f t="shared" si="2"/>
        <v>7.2254335260115606E-3</v>
      </c>
      <c r="D75" s="139">
        <v>48</v>
      </c>
      <c r="E75" s="95"/>
      <c r="F75" s="117" t="s">
        <v>218</v>
      </c>
      <c r="G75" s="118">
        <v>8</v>
      </c>
      <c r="H75" s="108">
        <f t="shared" si="7"/>
        <v>1.1560693641618497E-2</v>
      </c>
    </row>
    <row r="76" spans="1:12" x14ac:dyDescent="0.25">
      <c r="A76" s="137" t="s">
        <v>85</v>
      </c>
      <c r="B76" s="138">
        <v>5</v>
      </c>
      <c r="C76" s="135">
        <f t="shared" si="2"/>
        <v>7.2254335260115606E-3</v>
      </c>
      <c r="D76" s="139">
        <v>49</v>
      </c>
      <c r="E76" s="95"/>
      <c r="F76" s="117" t="s">
        <v>221</v>
      </c>
      <c r="G76" s="118">
        <v>6</v>
      </c>
      <c r="H76" s="108">
        <f t="shared" si="7"/>
        <v>8.670520231213872E-3</v>
      </c>
    </row>
    <row r="77" spans="1:12" x14ac:dyDescent="0.25">
      <c r="A77" s="137" t="s">
        <v>133</v>
      </c>
      <c r="B77" s="138">
        <v>5</v>
      </c>
      <c r="C77" s="135">
        <f t="shared" si="2"/>
        <v>7.2254335260115606E-3</v>
      </c>
      <c r="D77" s="139">
        <v>50</v>
      </c>
      <c r="E77" s="95"/>
      <c r="F77" s="117" t="s">
        <v>214</v>
      </c>
      <c r="G77" s="118">
        <v>4</v>
      </c>
      <c r="H77" s="108">
        <f t="shared" si="7"/>
        <v>5.7803468208092483E-3</v>
      </c>
    </row>
    <row r="78" spans="1:12" x14ac:dyDescent="0.25">
      <c r="A78" s="137" t="s">
        <v>159</v>
      </c>
      <c r="B78" s="138">
        <v>5</v>
      </c>
      <c r="C78" s="135">
        <f t="shared" si="2"/>
        <v>7.2254335260115606E-3</v>
      </c>
      <c r="D78" s="139">
        <v>51</v>
      </c>
      <c r="E78" s="95"/>
      <c r="F78" s="117" t="s">
        <v>216</v>
      </c>
      <c r="G78" s="118">
        <v>4</v>
      </c>
      <c r="H78" s="108">
        <f t="shared" si="7"/>
        <v>5.7803468208092483E-3</v>
      </c>
    </row>
    <row r="79" spans="1:12" x14ac:dyDescent="0.25">
      <c r="A79" s="137" t="s">
        <v>135</v>
      </c>
      <c r="B79" s="138">
        <v>4</v>
      </c>
      <c r="C79" s="135">
        <f t="shared" si="2"/>
        <v>5.7803468208092483E-3</v>
      </c>
      <c r="D79" s="139">
        <v>52</v>
      </c>
      <c r="E79" s="95"/>
      <c r="F79" s="117" t="s">
        <v>150</v>
      </c>
      <c r="G79" s="118">
        <v>4</v>
      </c>
      <c r="H79" s="108">
        <f t="shared" si="7"/>
        <v>5.7803468208092483E-3</v>
      </c>
    </row>
    <row r="80" spans="1:12" x14ac:dyDescent="0.25">
      <c r="A80" s="137" t="s">
        <v>283</v>
      </c>
      <c r="B80" s="138">
        <v>4</v>
      </c>
      <c r="C80" s="135">
        <f t="shared" si="2"/>
        <v>5.7803468208092483E-3</v>
      </c>
      <c r="D80" s="139">
        <v>53</v>
      </c>
      <c r="E80" s="95"/>
      <c r="F80" s="117" t="s">
        <v>148</v>
      </c>
      <c r="G80" s="118">
        <v>2</v>
      </c>
      <c r="H80" s="108">
        <f t="shared" si="7"/>
        <v>2.8901734104046241E-3</v>
      </c>
    </row>
    <row r="81" spans="1:15" x14ac:dyDescent="0.25">
      <c r="A81" s="137" t="s">
        <v>284</v>
      </c>
      <c r="B81" s="138">
        <v>4</v>
      </c>
      <c r="C81" s="135">
        <f t="shared" si="2"/>
        <v>5.7803468208092483E-3</v>
      </c>
      <c r="D81" s="139">
        <v>54</v>
      </c>
      <c r="E81" s="95"/>
      <c r="F81" s="117" t="s">
        <v>217</v>
      </c>
      <c r="G81" s="118">
        <v>2</v>
      </c>
      <c r="H81" s="108">
        <f t="shared" si="7"/>
        <v>2.8901734104046241E-3</v>
      </c>
    </row>
    <row r="82" spans="1:15" x14ac:dyDescent="0.25">
      <c r="A82" s="137" t="s">
        <v>134</v>
      </c>
      <c r="B82" s="138">
        <v>4</v>
      </c>
      <c r="C82" s="135">
        <f t="shared" si="2"/>
        <v>5.7803468208092483E-3</v>
      </c>
      <c r="D82" s="139">
        <v>55</v>
      </c>
      <c r="E82" s="95"/>
      <c r="F82" s="117" t="s">
        <v>154</v>
      </c>
      <c r="G82" s="118">
        <v>2</v>
      </c>
      <c r="H82" s="108">
        <f t="shared" si="7"/>
        <v>2.8901734104046241E-3</v>
      </c>
    </row>
    <row r="83" spans="1:15" x14ac:dyDescent="0.25">
      <c r="A83" s="137" t="s">
        <v>285</v>
      </c>
      <c r="B83" s="138">
        <v>4</v>
      </c>
      <c r="C83" s="135">
        <f t="shared" si="2"/>
        <v>5.7803468208092483E-3</v>
      </c>
      <c r="D83" s="139">
        <v>56</v>
      </c>
      <c r="E83" s="95"/>
      <c r="F83" s="117" t="s">
        <v>278</v>
      </c>
      <c r="G83" s="118">
        <v>2</v>
      </c>
      <c r="H83" s="108">
        <f t="shared" si="7"/>
        <v>2.8901734104046241E-3</v>
      </c>
    </row>
    <row r="84" spans="1:15" x14ac:dyDescent="0.25">
      <c r="A84" s="137" t="s">
        <v>201</v>
      </c>
      <c r="B84" s="138">
        <v>3</v>
      </c>
      <c r="C84" s="135">
        <f t="shared" si="2"/>
        <v>4.335260115606936E-3</v>
      </c>
      <c r="D84" s="139">
        <v>57</v>
      </c>
      <c r="E84" s="95"/>
      <c r="F84" s="117" t="s">
        <v>219</v>
      </c>
      <c r="G84" s="118">
        <v>2</v>
      </c>
      <c r="H84" s="108">
        <f t="shared" si="7"/>
        <v>2.8901734104046241E-3</v>
      </c>
    </row>
    <row r="85" spans="1:15" x14ac:dyDescent="0.25">
      <c r="A85" s="137" t="s">
        <v>174</v>
      </c>
      <c r="B85" s="138">
        <v>3</v>
      </c>
      <c r="C85" s="135">
        <f t="shared" si="2"/>
        <v>4.335260115606936E-3</v>
      </c>
      <c r="D85" s="139">
        <v>58</v>
      </c>
      <c r="E85" s="95"/>
      <c r="F85" s="117" t="s">
        <v>136</v>
      </c>
      <c r="G85" s="118">
        <v>1</v>
      </c>
      <c r="H85" s="108">
        <f t="shared" si="7"/>
        <v>1.4450867052023121E-3</v>
      </c>
    </row>
    <row r="86" spans="1:15" x14ac:dyDescent="0.25">
      <c r="A86" s="137" t="s">
        <v>206</v>
      </c>
      <c r="B86" s="138">
        <v>3</v>
      </c>
      <c r="C86" s="135">
        <f t="shared" si="2"/>
        <v>4.335260115606936E-3</v>
      </c>
      <c r="D86" s="139">
        <v>59</v>
      </c>
      <c r="E86" s="95"/>
      <c r="F86" s="117" t="s">
        <v>149</v>
      </c>
      <c r="G86" s="118">
        <v>1</v>
      </c>
      <c r="H86" s="108">
        <f t="shared" si="7"/>
        <v>1.4450867052023121E-3</v>
      </c>
    </row>
    <row r="87" spans="1:15" x14ac:dyDescent="0.25">
      <c r="A87" s="137" t="s">
        <v>207</v>
      </c>
      <c r="B87" s="138">
        <v>3</v>
      </c>
      <c r="C87" s="135">
        <f t="shared" si="2"/>
        <v>4.335260115606936E-3</v>
      </c>
      <c r="D87" s="139">
        <v>60</v>
      </c>
      <c r="E87" s="95"/>
      <c r="F87" s="117" t="s">
        <v>279</v>
      </c>
      <c r="G87" s="118">
        <v>1</v>
      </c>
      <c r="H87" s="108">
        <f t="shared" si="7"/>
        <v>1.4450867052023121E-3</v>
      </c>
    </row>
    <row r="88" spans="1:15" x14ac:dyDescent="0.25">
      <c r="A88" s="137" t="s">
        <v>112</v>
      </c>
      <c r="B88" s="138">
        <v>3</v>
      </c>
      <c r="C88" s="135">
        <f t="shared" si="2"/>
        <v>4.335260115606936E-3</v>
      </c>
      <c r="D88" s="139">
        <v>61</v>
      </c>
      <c r="E88" s="95"/>
      <c r="F88" s="185" t="s">
        <v>44</v>
      </c>
      <c r="G88" s="183">
        <v>16</v>
      </c>
      <c r="H88" s="186">
        <f>G88/$E$18</f>
        <v>2.3121387283236993E-2</v>
      </c>
    </row>
    <row r="89" spans="1:15" ht="15.75" thickBot="1" x14ac:dyDescent="0.3">
      <c r="A89" s="137" t="s">
        <v>119</v>
      </c>
      <c r="B89" s="138">
        <v>3</v>
      </c>
      <c r="C89" s="135">
        <f t="shared" si="2"/>
        <v>4.335260115606936E-3</v>
      </c>
      <c r="D89" s="139">
        <v>62</v>
      </c>
      <c r="F89" s="187" t="s">
        <v>25</v>
      </c>
      <c r="G89" s="188">
        <f>SUM(G60:G88)</f>
        <v>692</v>
      </c>
      <c r="H89" s="189"/>
      <c r="O89"/>
    </row>
    <row r="90" spans="1:15" ht="18" x14ac:dyDescent="0.25">
      <c r="A90" s="137" t="s">
        <v>198</v>
      </c>
      <c r="B90" s="138">
        <v>3</v>
      </c>
      <c r="C90" s="135">
        <f t="shared" si="2"/>
        <v>4.335260115606936E-3</v>
      </c>
      <c r="D90" s="139">
        <v>63</v>
      </c>
      <c r="I90" s="41"/>
    </row>
    <row r="91" spans="1:15" ht="18" x14ac:dyDescent="0.25">
      <c r="A91" s="137" t="s">
        <v>28</v>
      </c>
      <c r="B91" s="138">
        <v>3</v>
      </c>
      <c r="C91" s="135">
        <f t="shared" si="2"/>
        <v>4.335260115606936E-3</v>
      </c>
      <c r="D91" s="139">
        <v>64</v>
      </c>
      <c r="I91" s="41"/>
    </row>
    <row r="92" spans="1:15" ht="18" x14ac:dyDescent="0.25">
      <c r="A92" s="137" t="s">
        <v>142</v>
      </c>
      <c r="B92" s="138">
        <v>2</v>
      </c>
      <c r="C92" s="135">
        <f t="shared" si="2"/>
        <v>2.8901734104046241E-3</v>
      </c>
      <c r="D92" s="139">
        <v>65</v>
      </c>
      <c r="E92" s="95"/>
      <c r="I92" s="41"/>
    </row>
    <row r="93" spans="1:15" ht="18" x14ac:dyDescent="0.25">
      <c r="A93" s="137" t="s">
        <v>199</v>
      </c>
      <c r="B93" s="138">
        <v>2</v>
      </c>
      <c r="C93" s="135">
        <f t="shared" ref="C93:C115" si="8">B93/$E$18</f>
        <v>2.8901734104046241E-3</v>
      </c>
      <c r="D93" s="139">
        <v>66</v>
      </c>
      <c r="E93" s="95"/>
      <c r="I93" s="41"/>
    </row>
    <row r="94" spans="1:15" ht="18" x14ac:dyDescent="0.25">
      <c r="A94" s="137" t="s">
        <v>157</v>
      </c>
      <c r="B94" s="138">
        <v>2</v>
      </c>
      <c r="C94" s="135">
        <f t="shared" si="8"/>
        <v>2.8901734104046241E-3</v>
      </c>
      <c r="D94" s="139">
        <v>67</v>
      </c>
      <c r="I94" s="41"/>
    </row>
    <row r="95" spans="1:15" x14ac:dyDescent="0.25">
      <c r="A95" s="137" t="s">
        <v>286</v>
      </c>
      <c r="B95" s="138">
        <v>2</v>
      </c>
      <c r="C95" s="135">
        <f t="shared" si="8"/>
        <v>2.8901734104046241E-3</v>
      </c>
      <c r="D95" s="139">
        <v>68</v>
      </c>
    </row>
    <row r="96" spans="1:15" x14ac:dyDescent="0.25">
      <c r="A96" s="137" t="s">
        <v>202</v>
      </c>
      <c r="B96" s="138">
        <v>2</v>
      </c>
      <c r="C96" s="135">
        <f t="shared" si="8"/>
        <v>2.8901734104046241E-3</v>
      </c>
      <c r="D96" s="139">
        <v>69</v>
      </c>
    </row>
    <row r="97" spans="1:4" x14ac:dyDescent="0.25">
      <c r="A97" s="137" t="s">
        <v>173</v>
      </c>
      <c r="B97" s="138">
        <v>2</v>
      </c>
      <c r="C97" s="135">
        <f t="shared" si="8"/>
        <v>2.8901734104046241E-3</v>
      </c>
      <c r="D97" s="139">
        <v>70</v>
      </c>
    </row>
    <row r="98" spans="1:4" x14ac:dyDescent="0.25">
      <c r="A98" s="137" t="s">
        <v>287</v>
      </c>
      <c r="B98" s="138">
        <v>2</v>
      </c>
      <c r="C98" s="135">
        <f t="shared" si="8"/>
        <v>2.8901734104046241E-3</v>
      </c>
      <c r="D98" s="139">
        <v>71</v>
      </c>
    </row>
    <row r="99" spans="1:4" x14ac:dyDescent="0.25">
      <c r="A99" s="137" t="s">
        <v>288</v>
      </c>
      <c r="B99" s="138">
        <v>2</v>
      </c>
      <c r="C99" s="135">
        <f t="shared" si="8"/>
        <v>2.8901734104046241E-3</v>
      </c>
      <c r="D99" s="139">
        <v>72</v>
      </c>
    </row>
    <row r="100" spans="1:4" x14ac:dyDescent="0.25">
      <c r="A100" s="137" t="s">
        <v>208</v>
      </c>
      <c r="B100" s="138">
        <v>2</v>
      </c>
      <c r="C100" s="135">
        <f t="shared" si="8"/>
        <v>2.8901734104046241E-3</v>
      </c>
      <c r="D100" s="139">
        <v>73</v>
      </c>
    </row>
    <row r="101" spans="1:4" x14ac:dyDescent="0.25">
      <c r="A101" s="137" t="s">
        <v>289</v>
      </c>
      <c r="B101" s="138">
        <v>2</v>
      </c>
      <c r="C101" s="135">
        <f t="shared" si="8"/>
        <v>2.8901734104046241E-3</v>
      </c>
      <c r="D101" s="139">
        <v>74</v>
      </c>
    </row>
    <row r="102" spans="1:4" x14ac:dyDescent="0.25">
      <c r="A102" s="137" t="s">
        <v>290</v>
      </c>
      <c r="B102" s="138">
        <v>2</v>
      </c>
      <c r="C102" s="135">
        <f t="shared" si="8"/>
        <v>2.8901734104046241E-3</v>
      </c>
      <c r="D102" s="139">
        <v>75</v>
      </c>
    </row>
    <row r="103" spans="1:4" x14ac:dyDescent="0.25">
      <c r="A103" s="137" t="s">
        <v>211</v>
      </c>
      <c r="B103" s="138">
        <v>2</v>
      </c>
      <c r="C103" s="135">
        <f t="shared" si="8"/>
        <v>2.8901734104046241E-3</v>
      </c>
      <c r="D103" s="139">
        <v>76</v>
      </c>
    </row>
    <row r="104" spans="1:4" x14ac:dyDescent="0.25">
      <c r="A104" s="137" t="s">
        <v>291</v>
      </c>
      <c r="B104" s="138">
        <v>1</v>
      </c>
      <c r="C104" s="135">
        <f t="shared" si="8"/>
        <v>1.4450867052023121E-3</v>
      </c>
      <c r="D104" s="139">
        <v>77</v>
      </c>
    </row>
    <row r="105" spans="1:4" x14ac:dyDescent="0.25">
      <c r="A105" s="137" t="s">
        <v>292</v>
      </c>
      <c r="B105" s="138">
        <v>1</v>
      </c>
      <c r="C105" s="135">
        <f t="shared" si="8"/>
        <v>1.4450867052023121E-3</v>
      </c>
      <c r="D105" s="139">
        <v>78</v>
      </c>
    </row>
    <row r="106" spans="1:4" x14ac:dyDescent="0.25">
      <c r="A106" s="137" t="s">
        <v>196</v>
      </c>
      <c r="B106" s="138">
        <v>1</v>
      </c>
      <c r="C106" s="135">
        <f t="shared" si="8"/>
        <v>1.4450867052023121E-3</v>
      </c>
      <c r="D106" s="139">
        <v>79</v>
      </c>
    </row>
    <row r="107" spans="1:4" x14ac:dyDescent="0.25">
      <c r="A107" s="137" t="s">
        <v>212</v>
      </c>
      <c r="B107" s="138">
        <v>1</v>
      </c>
      <c r="C107" s="135">
        <f t="shared" ref="C107:C113" si="9">B107/$E$18</f>
        <v>1.4450867052023121E-3</v>
      </c>
      <c r="D107" s="139">
        <v>80</v>
      </c>
    </row>
    <row r="108" spans="1:4" x14ac:dyDescent="0.25">
      <c r="A108" s="137" t="s">
        <v>293</v>
      </c>
      <c r="B108" s="138">
        <v>1</v>
      </c>
      <c r="C108" s="135">
        <f t="shared" si="8"/>
        <v>1.4450867052023121E-3</v>
      </c>
      <c r="D108" s="139">
        <v>81</v>
      </c>
    </row>
    <row r="109" spans="1:4" x14ac:dyDescent="0.25">
      <c r="A109" s="137" t="s">
        <v>203</v>
      </c>
      <c r="B109" s="138">
        <v>1</v>
      </c>
      <c r="C109" s="135">
        <f t="shared" si="9"/>
        <v>1.4450867052023121E-3</v>
      </c>
      <c r="D109" s="139">
        <v>82</v>
      </c>
    </row>
    <row r="110" spans="1:4" x14ac:dyDescent="0.25">
      <c r="A110" s="137" t="s">
        <v>213</v>
      </c>
      <c r="B110" s="138">
        <v>1</v>
      </c>
      <c r="C110" s="135">
        <f t="shared" si="8"/>
        <v>1.4450867052023121E-3</v>
      </c>
      <c r="D110" s="139">
        <v>83</v>
      </c>
    </row>
    <row r="111" spans="1:4" x14ac:dyDescent="0.25">
      <c r="A111" s="137" t="s">
        <v>294</v>
      </c>
      <c r="B111" s="138">
        <v>1</v>
      </c>
      <c r="C111" s="135">
        <f t="shared" si="9"/>
        <v>1.4450867052023121E-3</v>
      </c>
      <c r="D111" s="139">
        <v>84</v>
      </c>
    </row>
    <row r="112" spans="1:4" x14ac:dyDescent="0.25">
      <c r="A112" s="137" t="s">
        <v>295</v>
      </c>
      <c r="B112" s="138">
        <v>1</v>
      </c>
      <c r="C112" s="135">
        <f t="shared" si="8"/>
        <v>1.4450867052023121E-3</v>
      </c>
      <c r="D112" s="139">
        <v>85</v>
      </c>
    </row>
    <row r="113" spans="1:4" x14ac:dyDescent="0.25">
      <c r="A113" s="137" t="s">
        <v>296</v>
      </c>
      <c r="B113" s="138">
        <v>1</v>
      </c>
      <c r="C113" s="135">
        <f t="shared" si="9"/>
        <v>1.4450867052023121E-3</v>
      </c>
      <c r="D113" s="139">
        <v>86</v>
      </c>
    </row>
    <row r="114" spans="1:4" x14ac:dyDescent="0.25">
      <c r="A114" s="137" t="s">
        <v>175</v>
      </c>
      <c r="B114" s="138">
        <v>1</v>
      </c>
      <c r="C114" s="135">
        <f t="shared" si="8"/>
        <v>1.4450867052023121E-3</v>
      </c>
      <c r="D114" s="139">
        <v>87</v>
      </c>
    </row>
    <row r="115" spans="1:4" ht="15.75" thickBot="1" x14ac:dyDescent="0.3">
      <c r="A115" s="190" t="s">
        <v>44</v>
      </c>
      <c r="B115" s="191">
        <v>32</v>
      </c>
      <c r="C115" s="192">
        <f t="shared" si="8"/>
        <v>4.6242774566473986E-2</v>
      </c>
      <c r="D115" s="193"/>
    </row>
    <row r="116" spans="1:4" ht="24" thickBot="1" x14ac:dyDescent="0.4">
      <c r="A116" s="194" t="s">
        <v>25</v>
      </c>
      <c r="B116" s="195">
        <f>SUM(B28:B115)</f>
        <v>692</v>
      </c>
      <c r="C116" s="196"/>
      <c r="D116" s="114"/>
    </row>
  </sheetData>
  <sortState ref="C45:E56">
    <sortCondition descending="1" ref="D45:D56"/>
  </sortState>
  <mergeCells count="4">
    <mergeCell ref="G20:H20"/>
    <mergeCell ref="G21:H21"/>
    <mergeCell ref="G18:H18"/>
    <mergeCell ref="G17:H17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ignoredErrors>
    <ignoredError sqref="J6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zoomScale="70" zoomScaleNormal="70" workbookViewId="0">
      <selection activeCell="E4" sqref="E4"/>
    </sheetView>
  </sheetViews>
  <sheetFormatPr baseColWidth="10" defaultRowHeight="15" x14ac:dyDescent="0.25"/>
  <cols>
    <col min="1" max="1" width="13.42578125" customWidth="1"/>
    <col min="2" max="2" width="46.140625" customWidth="1"/>
    <col min="3" max="3" width="40.42578125" customWidth="1"/>
    <col min="4" max="4" width="25" customWidth="1"/>
    <col min="5" max="5" width="22.5703125" customWidth="1"/>
    <col min="7" max="7" width="26.140625" customWidth="1"/>
    <col min="8" max="8" width="23.28515625" customWidth="1"/>
    <col min="9" max="9" width="11.42578125" customWidth="1"/>
    <col min="12" max="12" width="23.42578125" customWidth="1"/>
  </cols>
  <sheetData>
    <row r="1" spans="1:13" ht="42" customHeight="1" thickBot="1" x14ac:dyDescent="0.4">
      <c r="A1" s="202"/>
      <c r="C1" s="88" t="s">
        <v>95</v>
      </c>
      <c r="D1" s="88" t="s">
        <v>83</v>
      </c>
      <c r="H1" s="216" t="s">
        <v>86</v>
      </c>
      <c r="I1" s="216"/>
      <c r="J1" s="216"/>
    </row>
    <row r="2" spans="1:13" ht="39" thickTop="1" thickBot="1" x14ac:dyDescent="0.35">
      <c r="B2" s="42">
        <v>44208</v>
      </c>
      <c r="C2" s="43" t="s">
        <v>45</v>
      </c>
      <c r="D2" s="43" t="s">
        <v>46</v>
      </c>
      <c r="E2" s="44" t="s">
        <v>47</v>
      </c>
      <c r="F2" s="41"/>
      <c r="H2" s="205" t="s">
        <v>48</v>
      </c>
      <c r="I2" s="211"/>
      <c r="J2" s="212"/>
      <c r="L2" s="79" t="s">
        <v>88</v>
      </c>
      <c r="M2" s="80">
        <f>H3</f>
        <v>269</v>
      </c>
    </row>
    <row r="3" spans="1:13" ht="19.5" thickBot="1" x14ac:dyDescent="0.35">
      <c r="B3" s="45" t="s">
        <v>49</v>
      </c>
      <c r="C3" s="46">
        <v>3027</v>
      </c>
      <c r="D3" s="46">
        <v>459</v>
      </c>
      <c r="E3" s="47">
        <f>D3/C3</f>
        <v>0.15163528245787908</v>
      </c>
      <c r="F3" s="41"/>
      <c r="G3" s="41"/>
      <c r="H3" s="213">
        <v>269</v>
      </c>
      <c r="I3" s="214"/>
      <c r="J3" s="215"/>
      <c r="L3" s="81" t="s">
        <v>89</v>
      </c>
      <c r="M3" s="82">
        <f>H6</f>
        <v>4</v>
      </c>
    </row>
    <row r="4" spans="1:13" ht="19.5" thickBot="1" x14ac:dyDescent="0.35">
      <c r="B4" s="48" t="s">
        <v>50</v>
      </c>
      <c r="C4" s="49">
        <v>829</v>
      </c>
      <c r="D4" s="49">
        <v>233</v>
      </c>
      <c r="E4" s="50">
        <f>D4/C4</f>
        <v>0.2810615199034982</v>
      </c>
      <c r="G4" s="41"/>
      <c r="H4" s="51"/>
      <c r="I4" s="51"/>
      <c r="J4" s="51"/>
    </row>
    <row r="5" spans="1:13" ht="19.5" thickBot="1" x14ac:dyDescent="0.35">
      <c r="B5" s="52" t="s">
        <v>51</v>
      </c>
      <c r="C5" s="53">
        <f>SUM(C3:C4)</f>
        <v>3856</v>
      </c>
      <c r="D5" s="53">
        <f>SUM(D3:D4)</f>
        <v>692</v>
      </c>
      <c r="E5" s="54">
        <f>D5/C5</f>
        <v>0.17946058091286307</v>
      </c>
      <c r="H5" s="205" t="s">
        <v>52</v>
      </c>
      <c r="I5" s="211"/>
      <c r="J5" s="212"/>
    </row>
    <row r="6" spans="1:13" ht="15.75" thickBot="1" x14ac:dyDescent="0.3">
      <c r="H6" s="213">
        <v>4</v>
      </c>
      <c r="I6" s="214"/>
      <c r="J6" s="215"/>
    </row>
    <row r="7" spans="1:13" ht="15.75" thickBot="1" x14ac:dyDescent="0.3">
      <c r="E7" s="67" t="s">
        <v>96</v>
      </c>
      <c r="F7" s="67"/>
    </row>
    <row r="8" spans="1:13" ht="39" thickTop="1" thickBot="1" x14ac:dyDescent="0.3">
      <c r="B8" s="61" t="s">
        <v>33</v>
      </c>
      <c r="C8" s="104">
        <f>'20210112'!A18</f>
        <v>84</v>
      </c>
      <c r="E8" s="70" t="s">
        <v>78</v>
      </c>
      <c r="F8" s="71">
        <v>1112</v>
      </c>
      <c r="I8" s="90"/>
    </row>
    <row r="9" spans="1:13" ht="19.5" thickBot="1" x14ac:dyDescent="0.3">
      <c r="B9" s="62" t="s">
        <v>34</v>
      </c>
      <c r="C9" s="105">
        <f>'20210112'!B18</f>
        <v>142</v>
      </c>
      <c r="E9" s="72" t="s">
        <v>53</v>
      </c>
      <c r="F9" s="73">
        <v>2292</v>
      </c>
      <c r="I9" s="90"/>
      <c r="M9" s="90"/>
    </row>
    <row r="10" spans="1:13" ht="38.25" thickBot="1" x14ac:dyDescent="0.3">
      <c r="B10" s="63" t="s">
        <v>32</v>
      </c>
      <c r="C10" s="104">
        <f>'20210112'!C18</f>
        <v>457</v>
      </c>
      <c r="E10" s="74" t="s">
        <v>79</v>
      </c>
      <c r="F10" s="75">
        <v>0</v>
      </c>
      <c r="H10" s="203"/>
      <c r="I10" s="90"/>
      <c r="M10" s="90"/>
    </row>
    <row r="11" spans="1:13" ht="38.25" thickBot="1" x14ac:dyDescent="0.3">
      <c r="B11" s="62" t="s">
        <v>54</v>
      </c>
      <c r="C11" s="105">
        <f>'20210112'!D18</f>
        <v>9</v>
      </c>
      <c r="E11" s="72" t="s">
        <v>80</v>
      </c>
      <c r="F11" s="73">
        <v>74</v>
      </c>
      <c r="H11" s="204"/>
      <c r="I11" s="90"/>
      <c r="M11" s="90"/>
    </row>
    <row r="12" spans="1:13" ht="19.5" thickBot="1" x14ac:dyDescent="0.3">
      <c r="B12" s="64" t="s">
        <v>55</v>
      </c>
      <c r="C12" s="106">
        <f>SUM(C8:C11)</f>
        <v>692</v>
      </c>
      <c r="E12" s="76" t="s">
        <v>3</v>
      </c>
      <c r="F12" s="77">
        <f>SUM(F8:F11)</f>
        <v>3478</v>
      </c>
      <c r="M12" s="90"/>
    </row>
    <row r="14" spans="1:13" x14ac:dyDescent="0.25">
      <c r="C14" t="s">
        <v>56</v>
      </c>
      <c r="D14" t="s">
        <v>84</v>
      </c>
      <c r="E14" t="s">
        <v>57</v>
      </c>
    </row>
    <row r="15" spans="1:13" x14ac:dyDescent="0.25">
      <c r="B15" t="s">
        <v>58</v>
      </c>
      <c r="C15" s="55">
        <f>'20210112'!E3+'20210112'!E4</f>
        <v>0.10182370820668693</v>
      </c>
      <c r="D15" s="56">
        <v>8.254716981132075E-2</v>
      </c>
      <c r="E15" s="97">
        <f>C15-D15</f>
        <v>1.927653839536618E-2</v>
      </c>
    </row>
    <row r="16" spans="1:13" x14ac:dyDescent="0.25">
      <c r="B16" t="s">
        <v>59</v>
      </c>
      <c r="C16" s="55">
        <f>'20210112'!E3+'20210112'!E4+'20210112'!E5+'20210112'!E6</f>
        <v>0.36626139817629177</v>
      </c>
      <c r="D16" s="56">
        <v>0.35377358490566035</v>
      </c>
      <c r="E16" s="97">
        <f>C16-D16</f>
        <v>1.248781327063142E-2</v>
      </c>
    </row>
    <row r="17" spans="2:10" x14ac:dyDescent="0.25">
      <c r="B17" t="s">
        <v>60</v>
      </c>
      <c r="C17" s="55">
        <f>'20210112'!E7+'20210112'!E6+'20210112'!E5+'20210112'!E4+'20210112'!E3</f>
        <v>0.48784194528875374</v>
      </c>
      <c r="D17" s="56">
        <v>0.49764150943396224</v>
      </c>
      <c r="E17" s="97">
        <f>C17-D17</f>
        <v>-9.7995641452084947E-3</v>
      </c>
    </row>
    <row r="18" spans="2:10" x14ac:dyDescent="0.25">
      <c r="B18" t="s">
        <v>61</v>
      </c>
      <c r="C18" s="55">
        <f>'20210112'!E10+'20210112'!E11</f>
        <v>0.20668693009118541</v>
      </c>
      <c r="D18" s="56">
        <v>0.18160377358490565</v>
      </c>
      <c r="E18" s="98">
        <f>C18-D18</f>
        <v>2.5083156506279763E-2</v>
      </c>
    </row>
    <row r="19" spans="2:10" ht="18" x14ac:dyDescent="0.25">
      <c r="B19" t="s">
        <v>62</v>
      </c>
      <c r="C19" s="55">
        <f>'20210112'!E11</f>
        <v>0.11854103343465046</v>
      </c>
      <c r="D19" s="56">
        <v>0.11556603773584906</v>
      </c>
      <c r="E19" s="98">
        <f>C19-D19</f>
        <v>2.9749956988013998E-3</v>
      </c>
      <c r="J19" s="41"/>
    </row>
    <row r="20" spans="2:10" ht="16.5" customHeight="1" x14ac:dyDescent="0.25">
      <c r="J20" s="41"/>
    </row>
    <row r="21" spans="2:10" ht="18" x14ac:dyDescent="0.25">
      <c r="B21" s="57"/>
      <c r="J21" s="41"/>
    </row>
    <row r="22" spans="2:10" ht="18.75" thickBot="1" x14ac:dyDescent="0.3">
      <c r="B22" s="58" t="s">
        <v>63</v>
      </c>
      <c r="C22" s="59" t="s">
        <v>64</v>
      </c>
      <c r="D22" s="59" t="s">
        <v>27</v>
      </c>
      <c r="E22" s="66" t="s">
        <v>77</v>
      </c>
    </row>
    <row r="23" spans="2:10" ht="18" x14ac:dyDescent="0.25">
      <c r="B23" s="40" t="s">
        <v>189</v>
      </c>
      <c r="C23">
        <v>17</v>
      </c>
      <c r="D23" s="95" t="s">
        <v>167</v>
      </c>
      <c r="E23" s="100">
        <f>C25*100/SUM(C23:C28)</f>
        <v>48.74551971326165</v>
      </c>
    </row>
    <row r="24" spans="2:10" ht="18" x14ac:dyDescent="0.25">
      <c r="B24" s="40" t="s">
        <v>251</v>
      </c>
      <c r="C24">
        <v>6</v>
      </c>
      <c r="D24" s="95" t="s">
        <v>168</v>
      </c>
      <c r="E24" s="60"/>
    </row>
    <row r="25" spans="2:10" ht="18" x14ac:dyDescent="0.25">
      <c r="B25" s="40" t="s">
        <v>65</v>
      </c>
      <c r="C25">
        <v>136</v>
      </c>
      <c r="D25" s="95" t="s">
        <v>169</v>
      </c>
    </row>
    <row r="26" spans="2:10" ht="18" x14ac:dyDescent="0.25">
      <c r="B26" s="40" t="s">
        <v>190</v>
      </c>
      <c r="C26">
        <v>2</v>
      </c>
      <c r="D26" s="95" t="s">
        <v>170</v>
      </c>
    </row>
    <row r="27" spans="2:10" ht="18" x14ac:dyDescent="0.25">
      <c r="B27" s="40" t="s">
        <v>66</v>
      </c>
      <c r="C27">
        <v>45</v>
      </c>
      <c r="D27" s="95" t="s">
        <v>171</v>
      </c>
    </row>
    <row r="28" spans="2:10" ht="18" x14ac:dyDescent="0.25">
      <c r="B28" s="40" t="s">
        <v>67</v>
      </c>
      <c r="C28">
        <v>73</v>
      </c>
      <c r="D28" s="95"/>
    </row>
    <row r="29" spans="2:10" ht="18" x14ac:dyDescent="0.25">
      <c r="B29" s="40" t="s">
        <v>44</v>
      </c>
      <c r="C29">
        <v>413</v>
      </c>
      <c r="D29" s="95"/>
    </row>
    <row r="30" spans="2:10" x14ac:dyDescent="0.25">
      <c r="C30">
        <f>SUM(C23:C29)</f>
        <v>692</v>
      </c>
      <c r="D30" s="95"/>
    </row>
    <row r="32" spans="2:10" ht="18.75" thickBot="1" x14ac:dyDescent="0.3">
      <c r="B32" s="58" t="s">
        <v>68</v>
      </c>
      <c r="C32" s="59" t="s">
        <v>64</v>
      </c>
      <c r="D32" s="59" t="s">
        <v>27</v>
      </c>
    </row>
    <row r="33" spans="2:5" ht="18" x14ac:dyDescent="0.25">
      <c r="B33" s="40" t="s">
        <v>69</v>
      </c>
      <c r="C33" s="41">
        <v>595</v>
      </c>
      <c r="D33" s="41" t="s">
        <v>267</v>
      </c>
      <c r="E33" s="66" t="s">
        <v>76</v>
      </c>
    </row>
    <row r="34" spans="2:5" ht="18" x14ac:dyDescent="0.25">
      <c r="B34" s="40" t="s">
        <v>110</v>
      </c>
      <c r="C34" s="41">
        <v>11</v>
      </c>
      <c r="D34" s="41" t="s">
        <v>268</v>
      </c>
      <c r="E34" s="100">
        <f>C33*100/SUM(C33:C58)</f>
        <v>87.887740029542101</v>
      </c>
    </row>
    <row r="35" spans="2:5" ht="18" x14ac:dyDescent="0.25">
      <c r="B35" s="40" t="s">
        <v>116</v>
      </c>
      <c r="C35" s="41">
        <v>9</v>
      </c>
      <c r="D35" s="41" t="s">
        <v>269</v>
      </c>
    </row>
    <row r="36" spans="2:5" ht="18" x14ac:dyDescent="0.25">
      <c r="B36" s="40" t="s">
        <v>70</v>
      </c>
      <c r="C36" s="41">
        <v>9</v>
      </c>
      <c r="D36" s="41" t="s">
        <v>269</v>
      </c>
    </row>
    <row r="37" spans="2:5" ht="18" x14ac:dyDescent="0.25">
      <c r="B37" s="40" t="s">
        <v>252</v>
      </c>
      <c r="C37" s="41">
        <v>7</v>
      </c>
      <c r="D37" s="41" t="s">
        <v>270</v>
      </c>
    </row>
    <row r="38" spans="2:5" ht="18" x14ac:dyDescent="0.25">
      <c r="B38" s="40" t="s">
        <v>117</v>
      </c>
      <c r="C38" s="41">
        <v>6</v>
      </c>
      <c r="D38" s="41" t="s">
        <v>271</v>
      </c>
    </row>
    <row r="39" spans="2:5" ht="18" x14ac:dyDescent="0.25">
      <c r="B39" s="40" t="s">
        <v>253</v>
      </c>
      <c r="C39" s="41">
        <v>4</v>
      </c>
      <c r="D39" s="41" t="s">
        <v>272</v>
      </c>
    </row>
    <row r="40" spans="2:5" ht="18" x14ac:dyDescent="0.25">
      <c r="B40" s="40" t="s">
        <v>172</v>
      </c>
      <c r="C40" s="41">
        <v>4</v>
      </c>
      <c r="D40" s="41" t="s">
        <v>272</v>
      </c>
    </row>
    <row r="41" spans="2:5" ht="18" x14ac:dyDescent="0.25">
      <c r="B41" s="40" t="s">
        <v>254</v>
      </c>
      <c r="C41" s="41">
        <v>4</v>
      </c>
      <c r="D41" s="41" t="s">
        <v>272</v>
      </c>
    </row>
    <row r="42" spans="2:5" ht="18" x14ac:dyDescent="0.25">
      <c r="B42" s="40" t="s">
        <v>255</v>
      </c>
      <c r="C42" s="41">
        <v>4</v>
      </c>
      <c r="D42" s="41" t="s">
        <v>272</v>
      </c>
    </row>
    <row r="43" spans="2:5" ht="18" x14ac:dyDescent="0.25">
      <c r="B43" s="40" t="s">
        <v>256</v>
      </c>
      <c r="C43" s="41">
        <v>4</v>
      </c>
      <c r="D43" s="41" t="s">
        <v>272</v>
      </c>
    </row>
    <row r="44" spans="2:5" ht="18" x14ac:dyDescent="0.25">
      <c r="B44" s="40" t="s">
        <v>257</v>
      </c>
      <c r="C44" s="41">
        <v>3</v>
      </c>
      <c r="D44" s="41" t="s">
        <v>273</v>
      </c>
    </row>
    <row r="45" spans="2:5" ht="18" x14ac:dyDescent="0.25">
      <c r="B45" s="40" t="s">
        <v>258</v>
      </c>
      <c r="C45" s="41">
        <v>2</v>
      </c>
      <c r="D45" s="41" t="s">
        <v>274</v>
      </c>
    </row>
    <row r="46" spans="2:5" ht="18" x14ac:dyDescent="0.25">
      <c r="B46" s="40" t="s">
        <v>191</v>
      </c>
      <c r="C46" s="41">
        <v>2</v>
      </c>
      <c r="D46" s="41" t="s">
        <v>274</v>
      </c>
    </row>
    <row r="47" spans="2:5" ht="18" x14ac:dyDescent="0.25">
      <c r="B47" s="40" t="s">
        <v>152</v>
      </c>
      <c r="C47" s="41">
        <v>2</v>
      </c>
      <c r="D47" s="41" t="s">
        <v>274</v>
      </c>
    </row>
    <row r="48" spans="2:5" ht="18" x14ac:dyDescent="0.25">
      <c r="B48" s="40" t="s">
        <v>259</v>
      </c>
      <c r="C48" s="41">
        <v>1</v>
      </c>
      <c r="D48" s="41" t="s">
        <v>275</v>
      </c>
    </row>
    <row r="49" spans="2:6" ht="18" x14ac:dyDescent="0.25">
      <c r="B49" s="40" t="s">
        <v>151</v>
      </c>
      <c r="C49" s="41">
        <v>1</v>
      </c>
      <c r="D49" s="41" t="s">
        <v>275</v>
      </c>
    </row>
    <row r="50" spans="2:6" ht="18" x14ac:dyDescent="0.25">
      <c r="B50" t="s">
        <v>260</v>
      </c>
      <c r="C50" s="41">
        <v>1</v>
      </c>
      <c r="D50" s="41" t="s">
        <v>275</v>
      </c>
    </row>
    <row r="51" spans="2:6" ht="18" x14ac:dyDescent="0.25">
      <c r="B51" t="s">
        <v>261</v>
      </c>
      <c r="C51">
        <v>1</v>
      </c>
      <c r="D51" s="41" t="s">
        <v>275</v>
      </c>
    </row>
    <row r="52" spans="2:6" ht="18" x14ac:dyDescent="0.25">
      <c r="B52" t="s">
        <v>262</v>
      </c>
      <c r="C52">
        <v>1</v>
      </c>
      <c r="D52" s="41" t="s">
        <v>275</v>
      </c>
    </row>
    <row r="53" spans="2:6" ht="18" x14ac:dyDescent="0.25">
      <c r="B53" t="s">
        <v>263</v>
      </c>
      <c r="C53">
        <v>1</v>
      </c>
      <c r="D53" s="41" t="s">
        <v>275</v>
      </c>
    </row>
    <row r="54" spans="2:6" x14ac:dyDescent="0.25">
      <c r="B54" t="s">
        <v>192</v>
      </c>
      <c r="C54">
        <v>1</v>
      </c>
      <c r="D54" s="95" t="s">
        <v>275</v>
      </c>
    </row>
    <row r="55" spans="2:6" ht="18" x14ac:dyDescent="0.25">
      <c r="B55" t="s">
        <v>264</v>
      </c>
      <c r="C55">
        <v>1</v>
      </c>
      <c r="D55" s="41" t="s">
        <v>275</v>
      </c>
    </row>
    <row r="56" spans="2:6" ht="18" x14ac:dyDescent="0.25">
      <c r="B56" t="s">
        <v>265</v>
      </c>
      <c r="C56">
        <v>1</v>
      </c>
      <c r="D56" s="41" t="s">
        <v>275</v>
      </c>
    </row>
    <row r="57" spans="2:6" ht="18" x14ac:dyDescent="0.25">
      <c r="B57" t="s">
        <v>266</v>
      </c>
      <c r="C57">
        <v>1</v>
      </c>
      <c r="D57" s="41" t="s">
        <v>275</v>
      </c>
    </row>
    <row r="58" spans="2:6" ht="18" x14ac:dyDescent="0.25">
      <c r="B58" t="s">
        <v>158</v>
      </c>
      <c r="C58">
        <v>1</v>
      </c>
      <c r="D58" s="41" t="s">
        <v>275</v>
      </c>
    </row>
    <row r="59" spans="2:6" ht="18" x14ac:dyDescent="0.25">
      <c r="B59" t="s">
        <v>44</v>
      </c>
      <c r="C59">
        <v>15</v>
      </c>
      <c r="D59" s="41" t="s">
        <v>276</v>
      </c>
    </row>
    <row r="60" spans="2:6" x14ac:dyDescent="0.25">
      <c r="C60">
        <f>SUM(C33:C59)</f>
        <v>692</v>
      </c>
    </row>
    <row r="62" spans="2:6" x14ac:dyDescent="0.25">
      <c r="B62" t="s">
        <v>188</v>
      </c>
    </row>
    <row r="63" spans="2:6" x14ac:dyDescent="0.25">
      <c r="B63" t="s">
        <v>187</v>
      </c>
      <c r="C63" s="197" t="s">
        <v>181</v>
      </c>
      <c r="D63" s="197" t="s">
        <v>182</v>
      </c>
      <c r="E63" s="197" t="s">
        <v>183</v>
      </c>
      <c r="F63" s="197" t="s">
        <v>25</v>
      </c>
    </row>
    <row r="64" spans="2:6" x14ac:dyDescent="0.25">
      <c r="B64" s="90">
        <v>44208</v>
      </c>
      <c r="D64">
        <v>3</v>
      </c>
      <c r="E64">
        <v>1</v>
      </c>
      <c r="F64">
        <f>SUM(D64:E64)</f>
        <v>4</v>
      </c>
    </row>
    <row r="65" spans="2:6" x14ac:dyDescent="0.25">
      <c r="B65" s="90">
        <v>44208</v>
      </c>
      <c r="C65" t="s">
        <v>222</v>
      </c>
      <c r="D65">
        <v>1</v>
      </c>
      <c r="E65">
        <v>0</v>
      </c>
      <c r="F65">
        <f t="shared" ref="F65:F111" si="0">SUM(D65:E65)</f>
        <v>1</v>
      </c>
    </row>
    <row r="66" spans="2:6" x14ac:dyDescent="0.25">
      <c r="B66" s="90">
        <v>44208</v>
      </c>
      <c r="C66" t="s">
        <v>300</v>
      </c>
      <c r="D66">
        <v>1</v>
      </c>
      <c r="E66">
        <v>0</v>
      </c>
      <c r="F66">
        <f t="shared" si="0"/>
        <v>1</v>
      </c>
    </row>
    <row r="67" spans="2:6" x14ac:dyDescent="0.25">
      <c r="B67" s="90">
        <v>44208</v>
      </c>
      <c r="C67" t="s">
        <v>223</v>
      </c>
      <c r="D67">
        <v>0</v>
      </c>
      <c r="E67">
        <v>4</v>
      </c>
      <c r="F67">
        <f t="shared" si="0"/>
        <v>4</v>
      </c>
    </row>
    <row r="68" spans="2:6" x14ac:dyDescent="0.25">
      <c r="B68" s="90">
        <v>44208</v>
      </c>
      <c r="C68" t="s">
        <v>108</v>
      </c>
      <c r="D68">
        <v>3</v>
      </c>
      <c r="E68">
        <v>0</v>
      </c>
      <c r="F68">
        <f t="shared" si="0"/>
        <v>3</v>
      </c>
    </row>
    <row r="69" spans="2:6" x14ac:dyDescent="0.25">
      <c r="B69" s="90">
        <v>44208</v>
      </c>
      <c r="C69" t="s">
        <v>184</v>
      </c>
      <c r="D69">
        <v>2</v>
      </c>
      <c r="E69">
        <v>1</v>
      </c>
      <c r="F69">
        <f t="shared" si="0"/>
        <v>3</v>
      </c>
    </row>
    <row r="70" spans="2:6" x14ac:dyDescent="0.25">
      <c r="B70" s="90">
        <v>44208</v>
      </c>
      <c r="C70" t="s">
        <v>224</v>
      </c>
      <c r="D70">
        <v>0</v>
      </c>
      <c r="E70">
        <v>1</v>
      </c>
      <c r="F70">
        <f t="shared" si="0"/>
        <v>1</v>
      </c>
    </row>
    <row r="71" spans="2:6" x14ac:dyDescent="0.25">
      <c r="B71" s="90">
        <v>44208</v>
      </c>
      <c r="C71" t="s">
        <v>225</v>
      </c>
      <c r="D71">
        <v>2</v>
      </c>
      <c r="E71">
        <v>1</v>
      </c>
      <c r="F71">
        <f t="shared" si="0"/>
        <v>3</v>
      </c>
    </row>
    <row r="72" spans="2:6" x14ac:dyDescent="0.25">
      <c r="B72" s="90">
        <v>44208</v>
      </c>
      <c r="C72" t="s">
        <v>91</v>
      </c>
      <c r="D72">
        <v>1</v>
      </c>
      <c r="E72">
        <v>0</v>
      </c>
      <c r="F72">
        <f t="shared" si="0"/>
        <v>1</v>
      </c>
    </row>
    <row r="73" spans="2:6" x14ac:dyDescent="0.25">
      <c r="B73" s="90">
        <v>44208</v>
      </c>
      <c r="C73" t="s">
        <v>185</v>
      </c>
      <c r="D73">
        <v>1</v>
      </c>
      <c r="E73">
        <v>1</v>
      </c>
      <c r="F73">
        <f t="shared" si="0"/>
        <v>2</v>
      </c>
    </row>
    <row r="74" spans="2:6" x14ac:dyDescent="0.25">
      <c r="B74" s="90">
        <v>44208</v>
      </c>
      <c r="C74" t="s">
        <v>226</v>
      </c>
      <c r="D74">
        <v>2</v>
      </c>
      <c r="E74">
        <v>0</v>
      </c>
      <c r="F74">
        <f t="shared" si="0"/>
        <v>2</v>
      </c>
    </row>
    <row r="75" spans="2:6" x14ac:dyDescent="0.25">
      <c r="B75" s="90">
        <v>44208</v>
      </c>
      <c r="C75" t="s">
        <v>227</v>
      </c>
      <c r="D75">
        <v>2</v>
      </c>
      <c r="E75">
        <v>0</v>
      </c>
      <c r="F75">
        <f t="shared" si="0"/>
        <v>2</v>
      </c>
    </row>
    <row r="76" spans="2:6" x14ac:dyDescent="0.25">
      <c r="B76" s="90">
        <v>44208</v>
      </c>
      <c r="C76" t="s">
        <v>228</v>
      </c>
      <c r="D76">
        <v>1</v>
      </c>
      <c r="E76">
        <v>0</v>
      </c>
      <c r="F76">
        <f t="shared" si="0"/>
        <v>1</v>
      </c>
    </row>
    <row r="77" spans="2:6" x14ac:dyDescent="0.25">
      <c r="B77" s="90">
        <v>44208</v>
      </c>
      <c r="C77" t="s">
        <v>229</v>
      </c>
      <c r="D77">
        <v>2</v>
      </c>
      <c r="E77">
        <v>0</v>
      </c>
      <c r="F77">
        <f t="shared" si="0"/>
        <v>2</v>
      </c>
    </row>
    <row r="78" spans="2:6" x14ac:dyDescent="0.25">
      <c r="B78" s="90">
        <v>44208</v>
      </c>
      <c r="C78" t="s">
        <v>230</v>
      </c>
      <c r="D78">
        <v>2</v>
      </c>
      <c r="E78">
        <v>0</v>
      </c>
      <c r="F78">
        <f t="shared" si="0"/>
        <v>2</v>
      </c>
    </row>
    <row r="79" spans="2:6" x14ac:dyDescent="0.25">
      <c r="B79" s="90">
        <v>44208</v>
      </c>
      <c r="C79" t="s">
        <v>301</v>
      </c>
      <c r="D79">
        <v>1</v>
      </c>
      <c r="E79">
        <v>0</v>
      </c>
      <c r="F79">
        <f t="shared" si="0"/>
        <v>1</v>
      </c>
    </row>
    <row r="80" spans="2:6" x14ac:dyDescent="0.25">
      <c r="B80" s="90">
        <v>44208</v>
      </c>
      <c r="C80" t="s">
        <v>302</v>
      </c>
      <c r="D80">
        <v>1</v>
      </c>
      <c r="E80">
        <v>0</v>
      </c>
      <c r="F80">
        <f t="shared" si="0"/>
        <v>1</v>
      </c>
    </row>
    <row r="81" spans="2:6" x14ac:dyDescent="0.25">
      <c r="B81" s="90">
        <v>44208</v>
      </c>
      <c r="C81" t="s">
        <v>303</v>
      </c>
      <c r="D81">
        <v>1</v>
      </c>
      <c r="E81">
        <v>0</v>
      </c>
      <c r="F81">
        <f t="shared" si="0"/>
        <v>1</v>
      </c>
    </row>
    <row r="82" spans="2:6" x14ac:dyDescent="0.25">
      <c r="B82" s="90">
        <v>44208</v>
      </c>
      <c r="C82" t="s">
        <v>231</v>
      </c>
      <c r="D82">
        <v>3</v>
      </c>
      <c r="E82">
        <v>0</v>
      </c>
      <c r="F82">
        <f t="shared" si="0"/>
        <v>3</v>
      </c>
    </row>
    <row r="83" spans="2:6" x14ac:dyDescent="0.25">
      <c r="B83" s="90">
        <v>44208</v>
      </c>
      <c r="C83" t="s">
        <v>304</v>
      </c>
      <c r="D83">
        <v>0</v>
      </c>
      <c r="E83">
        <v>1</v>
      </c>
      <c r="F83">
        <f t="shared" si="0"/>
        <v>1</v>
      </c>
    </row>
    <row r="84" spans="2:6" x14ac:dyDescent="0.25">
      <c r="B84" s="90">
        <v>44208</v>
      </c>
      <c r="C84" t="s">
        <v>305</v>
      </c>
      <c r="D84">
        <v>1</v>
      </c>
      <c r="E84">
        <v>0</v>
      </c>
      <c r="F84">
        <f t="shared" si="0"/>
        <v>1</v>
      </c>
    </row>
    <row r="85" spans="2:6" x14ac:dyDescent="0.25">
      <c r="B85" s="90">
        <v>44208</v>
      </c>
      <c r="C85" t="s">
        <v>232</v>
      </c>
      <c r="D85">
        <v>1</v>
      </c>
      <c r="E85">
        <v>0</v>
      </c>
      <c r="F85">
        <f t="shared" si="0"/>
        <v>1</v>
      </c>
    </row>
    <row r="86" spans="2:6" x14ac:dyDescent="0.25">
      <c r="B86" s="90">
        <v>44208</v>
      </c>
      <c r="C86" t="s">
        <v>306</v>
      </c>
      <c r="D86">
        <v>1</v>
      </c>
      <c r="E86">
        <v>0</v>
      </c>
      <c r="F86">
        <f t="shared" si="0"/>
        <v>1</v>
      </c>
    </row>
    <row r="87" spans="2:6" x14ac:dyDescent="0.25">
      <c r="B87" s="90">
        <v>44208</v>
      </c>
      <c r="C87" t="s">
        <v>233</v>
      </c>
      <c r="D87">
        <v>1</v>
      </c>
      <c r="E87">
        <v>1</v>
      </c>
      <c r="F87">
        <f t="shared" si="0"/>
        <v>2</v>
      </c>
    </row>
    <row r="88" spans="2:6" x14ac:dyDescent="0.25">
      <c r="B88" s="90">
        <v>44208</v>
      </c>
      <c r="C88" t="s">
        <v>307</v>
      </c>
      <c r="D88">
        <v>1</v>
      </c>
      <c r="E88">
        <v>0</v>
      </c>
      <c r="F88">
        <f t="shared" si="0"/>
        <v>1</v>
      </c>
    </row>
    <row r="89" spans="2:6" x14ac:dyDescent="0.25">
      <c r="B89" s="90">
        <v>44208</v>
      </c>
      <c r="C89" t="s">
        <v>308</v>
      </c>
      <c r="D89">
        <v>2</v>
      </c>
      <c r="E89">
        <v>0</v>
      </c>
      <c r="F89">
        <f t="shared" si="0"/>
        <v>2</v>
      </c>
    </row>
    <row r="90" spans="2:6" x14ac:dyDescent="0.25">
      <c r="B90" s="90">
        <v>44208</v>
      </c>
      <c r="C90" t="s">
        <v>309</v>
      </c>
      <c r="D90">
        <v>2</v>
      </c>
      <c r="E90">
        <v>0</v>
      </c>
      <c r="F90">
        <f t="shared" si="0"/>
        <v>2</v>
      </c>
    </row>
    <row r="91" spans="2:6" x14ac:dyDescent="0.25">
      <c r="B91" s="90">
        <v>44208</v>
      </c>
      <c r="C91" t="s">
        <v>234</v>
      </c>
      <c r="D91">
        <v>0</v>
      </c>
      <c r="E91">
        <v>1</v>
      </c>
      <c r="F91">
        <f t="shared" si="0"/>
        <v>1</v>
      </c>
    </row>
    <row r="92" spans="2:6" x14ac:dyDescent="0.25">
      <c r="B92" s="90">
        <v>44208</v>
      </c>
      <c r="C92" t="s">
        <v>310</v>
      </c>
      <c r="D92">
        <v>1</v>
      </c>
      <c r="E92">
        <v>0</v>
      </c>
      <c r="F92">
        <f t="shared" si="0"/>
        <v>1</v>
      </c>
    </row>
    <row r="93" spans="2:6" x14ac:dyDescent="0.25">
      <c r="B93" s="90">
        <v>44208</v>
      </c>
      <c r="C93" t="s">
        <v>311</v>
      </c>
      <c r="D93">
        <v>0</v>
      </c>
      <c r="E93">
        <v>1</v>
      </c>
      <c r="F93">
        <f t="shared" si="0"/>
        <v>1</v>
      </c>
    </row>
    <row r="94" spans="2:6" x14ac:dyDescent="0.25">
      <c r="B94" s="90">
        <v>44208</v>
      </c>
      <c r="C94" t="s">
        <v>235</v>
      </c>
      <c r="D94">
        <v>1</v>
      </c>
      <c r="E94">
        <v>0</v>
      </c>
      <c r="F94">
        <f t="shared" si="0"/>
        <v>1</v>
      </c>
    </row>
    <row r="95" spans="2:6" x14ac:dyDescent="0.25">
      <c r="B95" s="90">
        <v>44208</v>
      </c>
      <c r="C95" t="s">
        <v>236</v>
      </c>
      <c r="D95">
        <v>1</v>
      </c>
      <c r="E95">
        <v>0</v>
      </c>
      <c r="F95">
        <f t="shared" si="0"/>
        <v>1</v>
      </c>
    </row>
    <row r="96" spans="2:6" x14ac:dyDescent="0.25">
      <c r="B96" s="90">
        <v>44208</v>
      </c>
      <c r="C96" t="s">
        <v>237</v>
      </c>
      <c r="D96">
        <v>3</v>
      </c>
      <c r="E96">
        <v>1</v>
      </c>
      <c r="F96">
        <f t="shared" si="0"/>
        <v>4</v>
      </c>
    </row>
    <row r="97" spans="2:6" x14ac:dyDescent="0.25">
      <c r="B97" s="90">
        <v>44208</v>
      </c>
      <c r="C97" t="s">
        <v>312</v>
      </c>
      <c r="D97">
        <v>6</v>
      </c>
      <c r="E97">
        <v>1</v>
      </c>
      <c r="F97">
        <f t="shared" si="0"/>
        <v>7</v>
      </c>
    </row>
    <row r="98" spans="2:6" x14ac:dyDescent="0.25">
      <c r="B98" s="90">
        <v>44208</v>
      </c>
      <c r="C98" t="s">
        <v>313</v>
      </c>
      <c r="D98">
        <v>1</v>
      </c>
      <c r="E98">
        <v>0</v>
      </c>
      <c r="F98">
        <f t="shared" si="0"/>
        <v>1</v>
      </c>
    </row>
    <row r="99" spans="2:6" x14ac:dyDescent="0.25">
      <c r="B99" s="90">
        <v>44208</v>
      </c>
      <c r="C99" t="s">
        <v>314</v>
      </c>
      <c r="D99">
        <v>1</v>
      </c>
      <c r="E99">
        <v>0</v>
      </c>
      <c r="F99">
        <f t="shared" si="0"/>
        <v>1</v>
      </c>
    </row>
    <row r="100" spans="2:6" x14ac:dyDescent="0.25">
      <c r="B100" s="90">
        <v>44208</v>
      </c>
      <c r="C100" t="s">
        <v>238</v>
      </c>
      <c r="D100">
        <v>3</v>
      </c>
      <c r="E100">
        <v>1</v>
      </c>
      <c r="F100">
        <f t="shared" si="0"/>
        <v>4</v>
      </c>
    </row>
    <row r="101" spans="2:6" x14ac:dyDescent="0.25">
      <c r="B101" s="90">
        <v>44208</v>
      </c>
      <c r="C101" t="s">
        <v>239</v>
      </c>
      <c r="D101">
        <v>2</v>
      </c>
      <c r="E101">
        <v>4</v>
      </c>
      <c r="F101">
        <f t="shared" si="0"/>
        <v>6</v>
      </c>
    </row>
    <row r="102" spans="2:6" x14ac:dyDescent="0.25">
      <c r="B102" s="90">
        <v>44208</v>
      </c>
      <c r="C102" t="s">
        <v>240</v>
      </c>
      <c r="D102">
        <v>3</v>
      </c>
      <c r="E102">
        <v>1</v>
      </c>
      <c r="F102">
        <f t="shared" si="0"/>
        <v>4</v>
      </c>
    </row>
    <row r="103" spans="2:6" x14ac:dyDescent="0.25">
      <c r="B103" s="90">
        <v>44208</v>
      </c>
      <c r="C103" t="s">
        <v>186</v>
      </c>
      <c r="D103">
        <v>1</v>
      </c>
      <c r="E103">
        <v>0</v>
      </c>
      <c r="F103">
        <f t="shared" si="0"/>
        <v>1</v>
      </c>
    </row>
    <row r="104" spans="2:6" x14ac:dyDescent="0.25">
      <c r="B104" s="90">
        <v>44208</v>
      </c>
      <c r="C104" t="s">
        <v>241</v>
      </c>
      <c r="D104">
        <v>2</v>
      </c>
      <c r="E104">
        <v>0</v>
      </c>
      <c r="F104">
        <f t="shared" si="0"/>
        <v>2</v>
      </c>
    </row>
    <row r="105" spans="2:6" x14ac:dyDescent="0.25">
      <c r="B105" s="90">
        <v>44208</v>
      </c>
      <c r="C105" t="s">
        <v>242</v>
      </c>
      <c r="D105">
        <v>2</v>
      </c>
      <c r="E105">
        <v>1</v>
      </c>
      <c r="F105">
        <f t="shared" si="0"/>
        <v>3</v>
      </c>
    </row>
    <row r="106" spans="2:6" x14ac:dyDescent="0.25">
      <c r="B106" s="90">
        <v>44208</v>
      </c>
      <c r="C106" t="s">
        <v>243</v>
      </c>
      <c r="D106">
        <v>2</v>
      </c>
      <c r="E106">
        <v>0</v>
      </c>
      <c r="F106">
        <f t="shared" si="0"/>
        <v>2</v>
      </c>
    </row>
    <row r="107" spans="2:6" x14ac:dyDescent="0.25">
      <c r="B107" s="90">
        <v>44208</v>
      </c>
      <c r="C107" t="s">
        <v>244</v>
      </c>
      <c r="D107">
        <v>2</v>
      </c>
      <c r="E107">
        <v>1</v>
      </c>
      <c r="F107">
        <f t="shared" si="0"/>
        <v>3</v>
      </c>
    </row>
    <row r="108" spans="2:6" x14ac:dyDescent="0.25">
      <c r="B108" s="90">
        <v>44208</v>
      </c>
      <c r="C108" t="s">
        <v>315</v>
      </c>
      <c r="D108">
        <v>2</v>
      </c>
      <c r="E108">
        <v>2</v>
      </c>
      <c r="F108">
        <f t="shared" si="0"/>
        <v>4</v>
      </c>
    </row>
    <row r="109" spans="2:6" x14ac:dyDescent="0.25">
      <c r="B109" s="90">
        <v>44208</v>
      </c>
      <c r="C109" t="s">
        <v>245</v>
      </c>
      <c r="D109">
        <v>0</v>
      </c>
      <c r="E109">
        <v>1</v>
      </c>
      <c r="F109">
        <f t="shared" si="0"/>
        <v>1</v>
      </c>
    </row>
    <row r="110" spans="2:6" x14ac:dyDescent="0.25">
      <c r="B110" s="90">
        <v>44208</v>
      </c>
      <c r="C110" t="s">
        <v>246</v>
      </c>
      <c r="D110">
        <v>3</v>
      </c>
      <c r="E110">
        <v>2</v>
      </c>
      <c r="F110">
        <f t="shared" si="0"/>
        <v>5</v>
      </c>
    </row>
    <row r="111" spans="2:6" x14ac:dyDescent="0.25">
      <c r="B111" s="90">
        <v>44208</v>
      </c>
      <c r="C111" t="s">
        <v>247</v>
      </c>
      <c r="D111">
        <v>2</v>
      </c>
      <c r="E111">
        <v>0</v>
      </c>
      <c r="F111">
        <f t="shared" si="0"/>
        <v>2</v>
      </c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20210112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2021-01-13T14:43:36Z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