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8520"/>
  </bookViews>
  <sheets>
    <sheet name="20201230" sheetId="1" r:id="rId1"/>
    <sheet name="PARA OCULTAR POSITIVIDAD" sheetId="2" state="hidden" r:id="rId2"/>
  </sheets>
  <definedNames>
    <definedName name="_xlnm._FilterDatabase" localSheetId="0" hidden="1">'20201230'!#REF!</definedName>
    <definedName name="_xlnm.Print_Area" localSheetId="1">'PARA OCULTAR POSITIVIDAD'!$A$15:$E$55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/>
  <c r="E34" i="2" l="1"/>
  <c r="G87" i="1" l="1"/>
  <c r="G43" l="1"/>
  <c r="E23" i="2" l="1"/>
  <c r="C12" i="1" l="1"/>
  <c r="D12"/>
  <c r="B12"/>
  <c r="F12" i="2" l="1"/>
  <c r="B13" i="1"/>
  <c r="E3"/>
  <c r="C8" i="2" l="1"/>
  <c r="C11" l="1"/>
  <c r="C10"/>
  <c r="C9"/>
  <c r="M2" l="1"/>
  <c r="C5" l="1"/>
  <c r="M3" l="1"/>
  <c r="E18" i="1" l="1"/>
  <c r="H46" l="1"/>
  <c r="H50"/>
  <c r="H48"/>
  <c r="H55"/>
  <c r="H52"/>
  <c r="H54"/>
  <c r="H45"/>
  <c r="H56"/>
  <c r="H49"/>
  <c r="H44"/>
  <c r="H51"/>
  <c r="H53"/>
  <c r="H47"/>
  <c r="C19"/>
  <c r="B19"/>
  <c r="C12" i="2"/>
  <c r="H43" i="1"/>
  <c r="E4" l="1"/>
  <c r="E6"/>
  <c r="E8"/>
  <c r="E10"/>
  <c r="E5"/>
  <c r="E7"/>
  <c r="E9"/>
  <c r="E11"/>
  <c r="C19" i="2" s="1"/>
  <c r="C22" i="1"/>
  <c r="C17" i="2" l="1"/>
  <c r="C16"/>
  <c r="C15"/>
  <c r="C18"/>
  <c r="D5" l="1"/>
  <c r="E4"/>
  <c r="E3"/>
  <c r="E5" l="1"/>
  <c r="D19" i="1" l="1"/>
  <c r="A19"/>
  <c r="C23"/>
  <c r="F3" l="1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sharedStrings.xml><?xml version="1.0" encoding="utf-8"?>
<sst xmlns="http://schemas.openxmlformats.org/spreadsheetml/2006/main" count="391" uniqueCount="262">
  <si>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</si>
  <si>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</si>
  <si>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</si>
  <si>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</si>
  <si>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</si>
  <si>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</si>
  <si>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</si>
  <si>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</si>
  <si>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</si>
  <si>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</si>
  <si>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</si>
  <si>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</si>
  <si>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</si>
  <si>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</si>
  <si>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</si>
  <si>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</si>
  <si>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</si>
  <si>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</si>
  <si>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</si>
  <si>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</si>
  <si>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</si>
  <si>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</si>
  <si>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</si>
  <si>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</si>
  <si>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</si>
  <si>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</si>
  <si>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</si>
  <si>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</si>
  <si>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</si>
  <si>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</si>
  <si>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</si>
  <si>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</si>
  <si>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</si>
  <si>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</si>
  <si>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</si>
  <si>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</si>
  <si>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</si>
  <si>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</si>
  <si>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</si>
  <si>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</si>
  <si>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</si>
  <si>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</si>
  <si>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</si>
  <si>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</si>
  <si>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</si>
  <si>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</si>
  <si>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</si>
  <si>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</si>
  <si>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</si>
  <si>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</si>
  <si>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</si>
  <si>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</si>
  <si>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</si>
  <si>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</si>
  <si>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</si>
  <si>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</si>
  <si>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</si>
  <si>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</si>
  <si>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</si>
  <si>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</si>
  <si>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</si>
  <si>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</si>
  <si>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</si>
  <si>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</si>
  <si>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</si>
  <si>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</si>
  <si>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</si>
  <si>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</si>
  <si>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</si>
  <si>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</si>
  <si>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</si>
  <si>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</si>
  <si>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</si>
  <si>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</si>
  <si>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</si>
  <si>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</si>
  <si>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</si>
  <si>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</si>
  <si>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</si>
  <si>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</si>
  <si>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</si>
  <si>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</si>
  <si>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</si>
  <si>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</si>
  <si>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</si>
  <si>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</si>
  <si>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</si>
  <si>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</si>
  <si>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</si>
  <si>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</si>
  <si>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</si>
  <si>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</si>
  <si>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</si>
  <si>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</si>
  <si>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</si>
  <si>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</si>
  <si>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</si>
  <si>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</si>
  <si>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</si>
  <si>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</si>
  <si>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</si>
  <si>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</si>
  <si>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</si>
  <si>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</si>
  <si>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Alcañiz</t>
  </si>
  <si>
    <t xml:space="preserve">Tarazona </t>
  </si>
  <si>
    <t>BARBASTRO</t>
  </si>
  <si>
    <t>Huesca Capital Nº 2 (Santo Grial)</t>
  </si>
  <si>
    <t>Centro socio-sanitario</t>
  </si>
  <si>
    <t>Barbastro</t>
  </si>
  <si>
    <t>Almozara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</si>
  <si>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</si>
  <si>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</si>
  <si>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</si>
  <si>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</si>
  <si>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</si>
  <si>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</si>
  <si>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Ribera Alta Del Ebro</t>
  </si>
  <si>
    <t>Nicaragua</t>
  </si>
  <si>
    <t>Más de 75 años</t>
  </si>
  <si>
    <t>Zuera</t>
  </si>
  <si>
    <t>Huesca Capital Nº 1 (Perpetuo Socorro)</t>
  </si>
  <si>
    <t>Huesca Capital Nº 3 (Pirineos)</t>
  </si>
  <si>
    <t>Los Monegros</t>
  </si>
  <si>
    <t>Cinco Villas</t>
  </si>
  <si>
    <t>Jiloca</t>
  </si>
  <si>
    <t>La Litera / La Llitera</t>
  </si>
  <si>
    <t>Actur Norte</t>
  </si>
  <si>
    <t>Delicias Norte</t>
  </si>
  <si>
    <t>Maria De Huerva</t>
  </si>
  <si>
    <t>Tauste</t>
  </si>
  <si>
    <t>Bombarda</t>
  </si>
  <si>
    <t>Ejea De Los Caballeros</t>
  </si>
  <si>
    <t>Torrero La Paz</t>
  </si>
  <si>
    <t>Universitas</t>
  </si>
  <si>
    <t>Calanda</t>
  </si>
  <si>
    <t>Sagasta-Ruiseñores</t>
  </si>
  <si>
    <t>Madre Vedruna-Miraflores</t>
  </si>
  <si>
    <t>Tarazona</t>
  </si>
  <si>
    <t>San Jose Sur</t>
  </si>
  <si>
    <t>Actur Oeste</t>
  </si>
  <si>
    <t>Reboleria</t>
  </si>
  <si>
    <t>Santa Isabel</t>
  </si>
  <si>
    <t>ALCAÑIZ</t>
  </si>
  <si>
    <t>Bajo Aragón</t>
  </si>
  <si>
    <t>Somontano De Barbastro</t>
  </si>
  <si>
    <t>Tarazona Y El Moncayo</t>
  </si>
  <si>
    <t>Escolar</t>
  </si>
  <si>
    <t>Rumania</t>
  </si>
  <si>
    <t>Binefar</t>
  </si>
  <si>
    <t>Albalate De Cinca</t>
  </si>
  <si>
    <t>Fernando El Catolico</t>
  </si>
  <si>
    <t>Fraga</t>
  </si>
  <si>
    <t>Grañen</t>
  </si>
  <si>
    <t>Parque Goya</t>
  </si>
  <si>
    <t>Sariñena</t>
  </si>
  <si>
    <t>Casablanca</t>
  </si>
  <si>
    <t>Hernan Cortes</t>
  </si>
  <si>
    <t>San Pablo</t>
  </si>
  <si>
    <t>Actur Sur</t>
  </si>
  <si>
    <t>Independencia</t>
  </si>
  <si>
    <t>Miralbueno-Garrapinillos</t>
  </si>
  <si>
    <t>Utrillas</t>
  </si>
  <si>
    <t>Calatayud Urbana</t>
  </si>
  <si>
    <t>Delicias Sur</t>
  </si>
  <si>
    <t>Jaca</t>
  </si>
  <si>
    <t>Bajo Cinca / Baix Cinca</t>
  </si>
  <si>
    <t>Cuencas Mineras</t>
  </si>
  <si>
    <t>La Jacetania</t>
  </si>
  <si>
    <t>Colombia</t>
  </si>
  <si>
    <t>Cuba</t>
  </si>
  <si>
    <t>Distribución por edad y sexo: en 10 casos confirmados no ha sido posible identificar la edad o el sexo</t>
  </si>
  <si>
    <t>Distribución por provincias: en 9 casos no  ha sido posible identificar la provincia de procedencia</t>
  </si>
  <si>
    <t>Venezuela</t>
  </si>
  <si>
    <t>El Salvador</t>
  </si>
  <si>
    <t>Marruecos</t>
  </si>
  <si>
    <t>Alemania</t>
  </si>
  <si>
    <t>Chile</t>
  </si>
  <si>
    <t>Alagon</t>
  </si>
  <si>
    <t>Las Fuentes Norte</t>
  </si>
  <si>
    <t>Venecia</t>
  </si>
  <si>
    <t>Epila</t>
  </si>
  <si>
    <t>Casetas</t>
  </si>
  <si>
    <t>San Jose Centro</t>
  </si>
  <si>
    <t>Valdefierro</t>
  </si>
  <si>
    <t>Sabiñanigo</t>
  </si>
  <si>
    <t>La Almunia De Doña Godina</t>
  </si>
  <si>
    <t>Monreal Del Campo</t>
  </si>
  <si>
    <t>Ateca</t>
  </si>
  <si>
    <t>Bujaraloz</t>
  </si>
  <si>
    <t>Cariñena</t>
  </si>
  <si>
    <t>Huesca Rural</t>
  </si>
  <si>
    <t>Valdejalón</t>
  </si>
  <si>
    <t>Alto Gállego</t>
  </si>
  <si>
    <t>Campo De Cariñena</t>
  </si>
  <si>
    <t>Distribución por Comarcas: en 42 casos confirmados no ha sido posible identificar la comarca.</t>
  </si>
  <si>
    <t>Distribución por síntomas: en 14 casos confirmados no ha sido posible identificar la existencia o no de sintomatología</t>
  </si>
  <si>
    <t>28.72</t>
  </si>
  <si>
    <t>20.00</t>
  </si>
  <si>
    <t>5.96</t>
  </si>
  <si>
    <t>4.89</t>
  </si>
  <si>
    <t>3.40</t>
  </si>
  <si>
    <t>2.34</t>
  </si>
  <si>
    <t>4.04</t>
  </si>
  <si>
    <t>3.83</t>
  </si>
  <si>
    <t>2.77</t>
  </si>
  <si>
    <t>2.55</t>
  </si>
  <si>
    <t>2.13</t>
  </si>
  <si>
    <t>1.91</t>
  </si>
  <si>
    <t>1.70</t>
  </si>
  <si>
    <t>Tamarite De Litera</t>
  </si>
  <si>
    <t>1.49</t>
  </si>
  <si>
    <t>San Jose Norte</t>
  </si>
  <si>
    <t>1.28</t>
  </si>
  <si>
    <t>Borja</t>
  </si>
  <si>
    <t>1.06</t>
  </si>
  <si>
    <t>0.85</t>
  </si>
  <si>
    <t>Alfajarin</t>
  </si>
  <si>
    <t>0.64</t>
  </si>
  <si>
    <t>Benabarre</t>
  </si>
  <si>
    <t>Calamocha</t>
  </si>
  <si>
    <t>Fuentes De Ebro</t>
  </si>
  <si>
    <t>Villamayor</t>
  </si>
  <si>
    <t>0.43</t>
  </si>
  <si>
    <t>Calatayud Rural</t>
  </si>
  <si>
    <t>Hijar</t>
  </si>
  <si>
    <t>Teruel Centro</t>
  </si>
  <si>
    <t>Andorra</t>
  </si>
  <si>
    <t>0.21</t>
  </si>
  <si>
    <t>Illueca</t>
  </si>
  <si>
    <t>Sabiñan</t>
  </si>
  <si>
    <t>Sos Del Rey Catolico</t>
  </si>
  <si>
    <t>Utebo</t>
  </si>
  <si>
    <t>Valderrobres</t>
  </si>
  <si>
    <t>Distribución por Zona Básica de Salud (ZBS): en 44 casos confirmado no ha sido posible identificar la ZBS.</t>
  </si>
  <si>
    <t>Distribución por Sector Sanitario: en 44 casos confirmados no ha sido posible identificar el sector sanitario.</t>
  </si>
  <si>
    <t>21.91</t>
  </si>
  <si>
    <t>9.36</t>
  </si>
  <si>
    <t>61.70</t>
  </si>
  <si>
    <t>Campo De Borja</t>
  </si>
  <si>
    <t>La Ribagorza</t>
  </si>
  <si>
    <t>Bajo Martín</t>
  </si>
  <si>
    <t>Andorra-Sierra De Arcos</t>
  </si>
  <si>
    <t>Aranda</t>
  </si>
  <si>
    <t>Matarraña / Matarranya</t>
  </si>
  <si>
    <t>Ribera Baja Del Ebro</t>
  </si>
  <si>
    <t>8.94</t>
  </si>
  <si>
    <t>27.02</t>
  </si>
  <si>
    <t>6.60</t>
  </si>
  <si>
    <t>10.21</t>
  </si>
  <si>
    <t>52.13</t>
  </si>
  <si>
    <t>80.00</t>
  </si>
  <si>
    <t>Perú</t>
  </si>
  <si>
    <t>China</t>
  </si>
  <si>
    <t>Brasil</t>
  </si>
  <si>
    <t>Filipinas</t>
  </si>
  <si>
    <t>Francia</t>
  </si>
  <si>
    <t>México</t>
  </si>
  <si>
    <t>Paraguay</t>
  </si>
  <si>
    <t>Suiza</t>
  </si>
  <si>
    <t>8.72</t>
  </si>
  <si>
    <t>Zona básica de salud sin identificar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</si>
</sst>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26" borderId="19" applyNumberFormat="0" applyFont="0" applyAlignment="0" applyProtection="0"/>
  </cellStyleXfs>
  <cellXfs count="19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1" fillId="13" borderId="11" xfId="0" applyFont="1" applyFill="1" applyBorder="1" applyAlignment="1">
      <alignment horizontal="left"/>
    </xf>
    <xf numFmtId="0" fontId="11" fillId="14" borderId="11" xfId="0" applyFont="1" applyFill="1" applyBorder="1" applyAlignment="1">
      <alignment horizontal="left"/>
    </xf>
    <xf numFmtId="0" fontId="14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7" fillId="27" borderId="9" xfId="0" applyNumberFormat="1" applyFont="1" applyFill="1" applyBorder="1" applyAlignment="1">
      <alignment horizontal="center"/>
    </xf>
    <xf numFmtId="0" fontId="17" fillId="27" borderId="20" xfId="0" applyFont="1" applyFill="1" applyBorder="1" applyAlignment="1">
      <alignment horizontal="center"/>
    </xf>
    <xf numFmtId="0" fontId="17" fillId="27" borderId="2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center"/>
    </xf>
    <xf numFmtId="164" fontId="18" fillId="6" borderId="22" xfId="1" applyNumberFormat="1" applyFont="1" applyFill="1" applyBorder="1" applyAlignment="1">
      <alignment horizontal="center"/>
    </xf>
    <xf numFmtId="0" fontId="17" fillId="15" borderId="23" xfId="0" applyFont="1" applyFill="1" applyBorder="1"/>
    <xf numFmtId="0" fontId="17" fillId="15" borderId="5" xfId="0" applyFont="1" applyFill="1" applyBorder="1" applyAlignment="1">
      <alignment horizontal="center"/>
    </xf>
    <xf numFmtId="10" fontId="17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7" fillId="16" borderId="25" xfId="0" applyFont="1" applyFill="1" applyBorder="1"/>
    <xf numFmtId="0" fontId="17" fillId="16" borderId="14" xfId="0" applyFont="1" applyFill="1" applyBorder="1" applyAlignment="1">
      <alignment horizontal="center"/>
    </xf>
    <xf numFmtId="10" fontId="17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0" fillId="0" borderId="0" xfId="0" applyFont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9" fillId="28" borderId="18" xfId="0" applyFont="1" applyFill="1" applyBorder="1" applyAlignment="1">
      <alignment horizontal="justify" vertical="center" wrapText="1"/>
    </xf>
    <xf numFmtId="0" fontId="19" fillId="28" borderId="28" xfId="0" applyFont="1" applyFill="1" applyBorder="1" applyAlignment="1">
      <alignment horizontal="right" vertical="center" wrapText="1"/>
    </xf>
    <xf numFmtId="0" fontId="19" fillId="6" borderId="11" xfId="0" applyFont="1" applyFill="1" applyBorder="1" applyAlignment="1">
      <alignment horizontal="justify" vertical="center" wrapText="1"/>
    </xf>
    <xf numFmtId="0" fontId="19" fillId="6" borderId="12" xfId="0" applyFont="1" applyFill="1" applyBorder="1" applyAlignment="1">
      <alignment horizontal="right" vertical="center" wrapText="1"/>
    </xf>
    <xf numFmtId="0" fontId="19" fillId="28" borderId="11" xfId="0" applyFont="1" applyFill="1" applyBorder="1" applyAlignment="1">
      <alignment horizontal="justify" vertical="center" wrapText="1"/>
    </xf>
    <xf numFmtId="0" fontId="19" fillId="28" borderId="12" xfId="0" applyFont="1" applyFill="1" applyBorder="1" applyAlignment="1">
      <alignment horizontal="right" vertical="center" wrapText="1"/>
    </xf>
    <xf numFmtId="0" fontId="19" fillId="28" borderId="13" xfId="0" applyFont="1" applyFill="1" applyBorder="1" applyAlignment="1">
      <alignment horizontal="justify" vertical="center" wrapText="1"/>
    </xf>
    <xf numFmtId="3" fontId="19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6" fillId="25" borderId="0" xfId="2"/>
    <xf numFmtId="0" fontId="21" fillId="30" borderId="0" xfId="0" applyFont="1" applyFill="1"/>
    <xf numFmtId="0" fontId="22" fillId="30" borderId="0" xfId="0" applyFont="1" applyFill="1" applyBorder="1" applyAlignment="1">
      <alignment horizontal="left" vertical="center"/>
    </xf>
    <xf numFmtId="0" fontId="23" fillId="32" borderId="29" xfId="0" applyFont="1" applyFill="1" applyBorder="1" applyAlignment="1">
      <alignment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4" fillId="32" borderId="33" xfId="0" applyFont="1" applyFill="1" applyBorder="1" applyAlignment="1">
      <alignment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5" fillId="34" borderId="29" xfId="0" applyFont="1" applyFill="1" applyBorder="1" applyAlignment="1">
      <alignment horizontal="left" vertical="center" wrapText="1"/>
    </xf>
    <xf numFmtId="0" fontId="17" fillId="34" borderId="30" xfId="0" applyFont="1" applyFill="1" applyBorder="1" applyAlignment="1">
      <alignment horizontal="right" vertical="center" wrapText="1"/>
    </xf>
    <xf numFmtId="0" fontId="25" fillId="35" borderId="33" xfId="0" applyFont="1" applyFill="1" applyBorder="1" applyAlignment="1">
      <alignment horizontal="left" vertical="center" wrapText="1"/>
    </xf>
    <xf numFmtId="0" fontId="17" fillId="35" borderId="35" xfId="0" applyFont="1" applyFill="1" applyBorder="1" applyAlignment="1">
      <alignment horizontal="right" vertical="center" wrapText="1"/>
    </xf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6" fillId="25" borderId="0" xfId="2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5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1" fillId="8" borderId="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10" fontId="10" fillId="9" borderId="37" xfId="1" applyNumberFormat="1" applyFont="1" applyFill="1" applyBorder="1"/>
    <xf numFmtId="10" fontId="9" fillId="13" borderId="37" xfId="1" applyNumberFormat="1" applyFont="1" applyFill="1" applyBorder="1" applyAlignment="1">
      <alignment vertical="center" wrapText="1"/>
    </xf>
    <xf numFmtId="10" fontId="11" fillId="14" borderId="37" xfId="0" applyNumberFormat="1" applyFont="1" applyFill="1" applyBorder="1" applyAlignment="1"/>
    <xf numFmtId="0" fontId="11" fillId="13" borderId="38" xfId="0" applyFont="1" applyFill="1" applyBorder="1" applyAlignment="1">
      <alignment horizontal="left"/>
    </xf>
    <xf numFmtId="10" fontId="9" fillId="13" borderId="40" xfId="1" applyNumberFormat="1" applyFont="1" applyFill="1" applyBorder="1" applyAlignment="1">
      <alignment vertical="center" wrapText="1"/>
    </xf>
    <xf numFmtId="4" fontId="26" fillId="0" borderId="0" xfId="0" applyNumberFormat="1" applyFont="1"/>
    <xf numFmtId="10" fontId="9" fillId="5" borderId="37" xfId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5" xfId="0" applyBorder="1"/>
    <xf numFmtId="0" fontId="8" fillId="0" borderId="24" xfId="0" applyFont="1" applyFill="1" applyBorder="1"/>
    <xf numFmtId="0" fontId="8" fillId="0" borderId="42" xfId="0" applyFont="1" applyFill="1" applyBorder="1"/>
    <xf numFmtId="0" fontId="1" fillId="11" borderId="1" xfId="0" applyFont="1" applyFill="1" applyBorder="1" applyAlignment="1">
      <alignment horizontal="center" vertical="center"/>
    </xf>
    <xf numFmtId="3" fontId="13" fillId="10" borderId="2" xfId="0" applyNumberFormat="1" applyFont="1" applyFill="1" applyBorder="1"/>
    <xf numFmtId="0" fontId="12" fillId="10" borderId="9" xfId="0" applyFont="1" applyFill="1" applyBorder="1" applyAlignment="1">
      <alignment vertical="center"/>
    </xf>
    <xf numFmtId="0" fontId="10" fillId="15" borderId="5" xfId="0" applyFont="1" applyFill="1" applyBorder="1" applyAlignment="1">
      <alignment horizontal="right"/>
    </xf>
    <xf numFmtId="0" fontId="10" fillId="12" borderId="5" xfId="0" applyFont="1" applyFill="1" applyBorder="1" applyAlignment="1">
      <alignment horizontal="right"/>
    </xf>
    <xf numFmtId="10" fontId="10" fillId="6" borderId="5" xfId="1" applyNumberFormat="1" applyFont="1" applyFill="1" applyBorder="1" applyAlignment="1">
      <alignment horizontal="right"/>
    </xf>
    <xf numFmtId="0" fontId="10" fillId="16" borderId="5" xfId="0" applyFont="1" applyFill="1" applyBorder="1" applyAlignment="1">
      <alignment horizontal="right"/>
    </xf>
    <xf numFmtId="0" fontId="10" fillId="17" borderId="5" xfId="0" applyFont="1" applyFill="1" applyBorder="1" applyAlignment="1">
      <alignment horizontal="right"/>
    </xf>
    <xf numFmtId="0" fontId="0" fillId="10" borderId="41" xfId="0" applyFill="1" applyBorder="1" applyAlignment="1">
      <alignment vertical="center"/>
    </xf>
    <xf numFmtId="0" fontId="15" fillId="10" borderId="41" xfId="0" applyFont="1" applyFill="1" applyBorder="1" applyAlignment="1">
      <alignment horizontal="right" vertical="center"/>
    </xf>
    <xf numFmtId="0" fontId="0" fillId="10" borderId="5" xfId="0" applyFill="1" applyBorder="1" applyAlignment="1">
      <alignment vertical="center"/>
    </xf>
    <xf numFmtId="0" fontId="15" fillId="10" borderId="5" xfId="0" applyFont="1" applyFill="1" applyBorder="1" applyAlignment="1">
      <alignment horizontal="right" vertical="center" wrapText="1"/>
    </xf>
    <xf numFmtId="0" fontId="15" fillId="10" borderId="5" xfId="0" applyFont="1" applyFill="1" applyBorder="1" applyAlignment="1">
      <alignment horizontal="right" vertical="center"/>
    </xf>
    <xf numFmtId="0" fontId="0" fillId="10" borderId="6" xfId="0" applyFill="1" applyBorder="1" applyAlignment="1">
      <alignment vertical="center"/>
    </xf>
    <xf numFmtId="0" fontId="15" fillId="10" borderId="6" xfId="0" applyFont="1" applyFill="1" applyBorder="1" applyAlignment="1">
      <alignment horizontal="right" vertical="center" wrapText="1"/>
    </xf>
    <xf numFmtId="0" fontId="8" fillId="10" borderId="5" xfId="0" applyFont="1" applyFill="1" applyBorder="1" applyAlignment="1">
      <alignment vertical="center"/>
    </xf>
    <xf numFmtId="0" fontId="27" fillId="13" borderId="5" xfId="0" applyNumberFormat="1" applyFont="1" applyFill="1" applyBorder="1"/>
    <xf numFmtId="0" fontId="27" fillId="14" borderId="5" xfId="0" applyFont="1" applyFill="1" applyBorder="1" applyAlignment="1">
      <alignment horizontal="right"/>
    </xf>
    <xf numFmtId="0" fontId="27" fillId="13" borderId="39" xfId="0" applyNumberFormat="1" applyFont="1" applyFill="1" applyBorder="1"/>
    <xf numFmtId="0" fontId="27" fillId="5" borderId="5" xfId="0" applyNumberFormat="1" applyFont="1" applyFill="1" applyBorder="1"/>
    <xf numFmtId="0" fontId="10" fillId="17" borderId="39" xfId="0" applyFont="1" applyFill="1" applyBorder="1"/>
    <xf numFmtId="0" fontId="10" fillId="17" borderId="4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6" fillId="25" borderId="7" xfId="2" applyBorder="1" applyAlignment="1">
      <alignment horizontal="center" vertical="center" wrapText="1"/>
    </xf>
    <xf numFmtId="0" fontId="0" fillId="0" borderId="44" xfId="0" applyFill="1" applyBorder="1"/>
    <xf numFmtId="0" fontId="15" fillId="0" borderId="44" xfId="0" applyFont="1" applyFill="1" applyBorder="1" applyAlignment="1">
      <alignment horizontal="right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topLeftCell="A94" zoomScale="80" zoomScaleNormal="80" workbookViewId="0">
      <selection activeCell="D109" sqref="D109"/>
    </sheetView>
  </sheetViews>
  <sheetFormatPr baseColWidth="10" defaultColWidth="9.140625" defaultRowHeight="1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3.7109375" customWidth="1"/>
    <col min="7" max="7" width="25.140625" customWidth="1"/>
    <col min="8" max="8" width="16.28515625" customWidth="1"/>
    <col min="9" max="10" width="16.5703125" customWidth="1"/>
    <col min="11" max="11" width="20.140625" customWidth="1"/>
  </cols>
  <sheetData>
    <row r="1" spans="1:11" ht="15" customHeight="1" thickBot="1">
      <c r="A1" s="32" t="s">
        <v>171</v>
      </c>
      <c r="I1" s="108" t="s">
        <v>85</v>
      </c>
      <c r="J1" s="108"/>
      <c r="K1" s="108"/>
    </row>
    <row r="2" spans="1:11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04" t="s">
        <v>75</v>
      </c>
      <c r="I2" s="109" t="s">
        <v>86</v>
      </c>
      <c r="J2" s="108"/>
      <c r="K2" s="108"/>
    </row>
    <row r="3" spans="1:11" ht="15" customHeight="1" thickBot="1">
      <c r="A3" s="1" t="s">
        <v>4</v>
      </c>
      <c r="B3" s="23">
        <v>0</v>
      </c>
      <c r="C3" s="24">
        <v>1</v>
      </c>
      <c r="D3" s="9">
        <v>1</v>
      </c>
      <c r="E3" s="15">
        <f>D3/$D$12</f>
        <v>2.1739130434782609E-3</v>
      </c>
      <c r="F3" s="4">
        <f>E3</f>
        <v>2.1739130434782609E-3</v>
      </c>
      <c r="G3" s="15">
        <v>4.8192771084337354E-3</v>
      </c>
    </row>
    <row r="4" spans="1:11" ht="15" customHeight="1" thickBot="1">
      <c r="A4" s="1" t="s">
        <v>5</v>
      </c>
      <c r="B4" s="25">
        <v>19</v>
      </c>
      <c r="C4" s="21">
        <v>23</v>
      </c>
      <c r="D4" s="9">
        <v>42</v>
      </c>
      <c r="E4" s="15">
        <f t="shared" ref="E4:E11" si="0">D4/$D$12</f>
        <v>9.1304347826086957E-2</v>
      </c>
      <c r="F4" s="31">
        <f>F3+E4</f>
        <v>9.3478260869565219E-2</v>
      </c>
      <c r="G4" s="15">
        <v>0.11566265060240964</v>
      </c>
    </row>
    <row r="5" spans="1:11" ht="15" customHeight="1" thickBot="1">
      <c r="A5" s="1" t="s">
        <v>6</v>
      </c>
      <c r="B5" s="25">
        <v>23</v>
      </c>
      <c r="C5" s="21">
        <v>27</v>
      </c>
      <c r="D5" s="9">
        <v>50</v>
      </c>
      <c r="E5" s="15">
        <f t="shared" si="0"/>
        <v>0.10869565217391304</v>
      </c>
      <c r="F5" s="4">
        <f>F4+E5</f>
        <v>0.20217391304347826</v>
      </c>
      <c r="G5" s="15">
        <v>0.10602409638554217</v>
      </c>
    </row>
    <row r="6" spans="1:11" ht="15" customHeight="1" thickBot="1">
      <c r="A6" s="1" t="s">
        <v>7</v>
      </c>
      <c r="B6" s="25">
        <v>24</v>
      </c>
      <c r="C6" s="21">
        <v>30</v>
      </c>
      <c r="D6" s="9">
        <v>54</v>
      </c>
      <c r="E6" s="15">
        <f t="shared" si="0"/>
        <v>0.11739130434782609</v>
      </c>
      <c r="F6" s="10">
        <f t="shared" ref="F6:F11" si="1">F5+E6</f>
        <v>0.31956521739130433</v>
      </c>
      <c r="G6" s="15">
        <v>0.12048192771084337</v>
      </c>
    </row>
    <row r="7" spans="1:11" ht="15" customHeight="1" thickBot="1">
      <c r="A7" s="1" t="s">
        <v>8</v>
      </c>
      <c r="B7" s="25">
        <v>25</v>
      </c>
      <c r="C7" s="21">
        <v>35</v>
      </c>
      <c r="D7" s="9">
        <v>60</v>
      </c>
      <c r="E7" s="15">
        <f t="shared" si="0"/>
        <v>0.13043478260869565</v>
      </c>
      <c r="F7" s="10">
        <f t="shared" si="1"/>
        <v>0.44999999999999996</v>
      </c>
      <c r="G7" s="15">
        <v>0.18795180722891566</v>
      </c>
      <c r="J7" s="155"/>
      <c r="K7" s="156"/>
    </row>
    <row r="8" spans="1:11" ht="15" customHeight="1" thickBot="1">
      <c r="A8" s="1" t="s">
        <v>9</v>
      </c>
      <c r="B8" s="25">
        <v>31</v>
      </c>
      <c r="C8" s="21">
        <v>37</v>
      </c>
      <c r="D8" s="9">
        <v>68</v>
      </c>
      <c r="E8" s="15">
        <f t="shared" si="0"/>
        <v>0.14782608695652175</v>
      </c>
      <c r="F8" s="4">
        <f t="shared" si="1"/>
        <v>0.59782608695652173</v>
      </c>
      <c r="G8" s="15">
        <v>0.14698795180722893</v>
      </c>
      <c r="J8" s="47"/>
      <c r="K8" s="48"/>
    </row>
    <row r="9" spans="1:11" ht="15" customHeight="1" thickBot="1">
      <c r="A9" s="1" t="s">
        <v>10</v>
      </c>
      <c r="B9" s="25">
        <v>37</v>
      </c>
      <c r="C9" s="21">
        <v>35</v>
      </c>
      <c r="D9" s="9">
        <v>72</v>
      </c>
      <c r="E9" s="15">
        <f t="shared" si="0"/>
        <v>0.15652173913043479</v>
      </c>
      <c r="F9" s="4">
        <f t="shared" si="1"/>
        <v>0.7543478260869565</v>
      </c>
      <c r="G9" s="15">
        <v>0.14457831325301204</v>
      </c>
      <c r="J9" s="47"/>
      <c r="K9" s="48"/>
    </row>
    <row r="10" spans="1:11" ht="15" customHeight="1" thickBot="1">
      <c r="A10" s="1" t="s">
        <v>11</v>
      </c>
      <c r="B10" s="25">
        <v>15</v>
      </c>
      <c r="C10" s="21">
        <v>18</v>
      </c>
      <c r="D10" s="9">
        <v>33</v>
      </c>
      <c r="E10" s="15">
        <f t="shared" si="0"/>
        <v>7.1739130434782611E-2</v>
      </c>
      <c r="F10" s="4">
        <f t="shared" si="1"/>
        <v>0.82608695652173914</v>
      </c>
      <c r="G10" s="15">
        <v>8.91566265060241E-2</v>
      </c>
      <c r="J10" s="47"/>
      <c r="K10" s="48"/>
    </row>
    <row r="11" spans="1:11" ht="15" customHeight="1" thickBot="1">
      <c r="A11" s="1" t="s">
        <v>119</v>
      </c>
      <c r="B11" s="25">
        <v>26</v>
      </c>
      <c r="C11" s="21">
        <v>54</v>
      </c>
      <c r="D11" s="9">
        <v>80</v>
      </c>
      <c r="E11" s="19">
        <f t="shared" si="0"/>
        <v>0.17391304347826086</v>
      </c>
      <c r="F11" s="4">
        <f t="shared" si="1"/>
        <v>1</v>
      </c>
      <c r="G11" s="19">
        <v>8.4337349397590355E-2</v>
      </c>
      <c r="J11" s="47"/>
      <c r="K11" s="48"/>
    </row>
    <row r="12" spans="1:11" ht="15" customHeight="1" thickBot="1">
      <c r="A12" s="29" t="s">
        <v>26</v>
      </c>
      <c r="B12" s="118">
        <f>SUM(B3:B11)</f>
        <v>200</v>
      </c>
      <c r="C12" s="118">
        <f t="shared" ref="C12:D12" si="2">SUM(C3:C11)</f>
        <v>260</v>
      </c>
      <c r="D12" s="118">
        <f t="shared" si="2"/>
        <v>460</v>
      </c>
      <c r="J12" s="47"/>
      <c r="K12" s="48"/>
    </row>
    <row r="13" spans="1:11" ht="15" customHeight="1">
      <c r="A13" s="5"/>
      <c r="B13" s="8">
        <f>B12/D12</f>
        <v>0.43478260869565216</v>
      </c>
      <c r="C13" s="8">
        <f>C12/D12</f>
        <v>0.56521739130434778</v>
      </c>
      <c r="D13" s="6"/>
      <c r="F13" s="40"/>
    </row>
    <row r="14" spans="1:11" ht="15" customHeight="1">
      <c r="A14" s="5"/>
      <c r="B14" s="8"/>
      <c r="C14" s="8"/>
      <c r="D14" s="6"/>
      <c r="E14" s="40"/>
      <c r="J14" s="153"/>
    </row>
    <row r="15" spans="1:11" ht="15" customHeight="1">
      <c r="A15" s="7"/>
      <c r="B15" s="7"/>
      <c r="C15" s="7"/>
      <c r="D15" s="7"/>
      <c r="E15" s="40"/>
      <c r="J15" s="153"/>
    </row>
    <row r="16" spans="1:11" ht="15" customHeight="1" thickBot="1">
      <c r="A16" s="33" t="s">
        <v>172</v>
      </c>
      <c r="E16" s="40"/>
      <c r="J16" s="155"/>
      <c r="K16" s="156"/>
    </row>
    <row r="17" spans="1:11" ht="18.75" thickBot="1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30" t="s">
        <v>21</v>
      </c>
      <c r="H17" s="131"/>
      <c r="J17" s="47"/>
      <c r="K17" s="48"/>
    </row>
    <row r="18" spans="1:11" ht="18.75" thickBot="1">
      <c r="A18" s="22">
        <v>55</v>
      </c>
      <c r="B18" s="22">
        <v>31</v>
      </c>
      <c r="C18" s="22">
        <v>372</v>
      </c>
      <c r="D18" s="22">
        <v>12</v>
      </c>
      <c r="E18" s="38">
        <f>SUM(A18:D18)</f>
        <v>470</v>
      </c>
      <c r="G18" s="132">
        <v>3.3000000000000002E-2</v>
      </c>
      <c r="H18" s="133"/>
      <c r="J18" s="47"/>
      <c r="K18" s="48"/>
    </row>
    <row r="19" spans="1:11" ht="18.75" thickBot="1">
      <c r="A19" s="16">
        <f>A18/$E$18</f>
        <v>0.11702127659574468</v>
      </c>
      <c r="B19" s="16">
        <f>B18/$E$18</f>
        <v>6.5957446808510636E-2</v>
      </c>
      <c r="C19" s="16">
        <f>C18/$E$18</f>
        <v>0.79148936170212769</v>
      </c>
      <c r="D19" s="16">
        <f t="shared" ref="D19" si="3">D18/$E$18</f>
        <v>2.553191489361702E-2</v>
      </c>
      <c r="E19" s="2"/>
      <c r="I19" s="17"/>
      <c r="J19" s="47"/>
      <c r="K19" s="48"/>
    </row>
    <row r="20" spans="1:11" ht="15.75" thickBot="1">
      <c r="G20" s="130" t="s">
        <v>29</v>
      </c>
      <c r="H20" s="131"/>
      <c r="I20" s="18"/>
      <c r="J20" s="7"/>
    </row>
    <row r="21" spans="1:11" ht="15.75" thickBot="1">
      <c r="A21" s="33" t="s">
        <v>196</v>
      </c>
      <c r="G21" s="134">
        <v>20.3</v>
      </c>
      <c r="H21" s="135"/>
      <c r="I21" s="18"/>
      <c r="J21" s="7"/>
    </row>
    <row r="22" spans="1:11" ht="15.75" thickBot="1">
      <c r="A22" s="34" t="s">
        <v>18</v>
      </c>
      <c r="B22" s="3">
        <v>209</v>
      </c>
      <c r="C22" s="35">
        <f>B22/(B22+B23)</f>
        <v>0.45833333333333331</v>
      </c>
      <c r="I22" s="18"/>
      <c r="J22" s="7"/>
    </row>
    <row r="23" spans="1:11" ht="15.75" thickBot="1">
      <c r="A23" s="36" t="s">
        <v>17</v>
      </c>
      <c r="B23" s="2">
        <v>247</v>
      </c>
      <c r="C23" s="37">
        <f>B23/(B22+B23)</f>
        <v>0.54166666666666663</v>
      </c>
      <c r="I23" s="18"/>
      <c r="J23" s="7"/>
    </row>
    <row r="24" spans="1:11">
      <c r="I24" s="18"/>
      <c r="J24" s="7"/>
    </row>
    <row r="25" spans="1:11">
      <c r="I25" s="18"/>
      <c r="J25" s="7"/>
    </row>
    <row r="26" spans="1:11" ht="18.75" thickBot="1">
      <c r="A26" s="33" t="s">
        <v>234</v>
      </c>
      <c r="F26" s="33" t="s">
        <v>235</v>
      </c>
      <c r="I26" s="18"/>
      <c r="J26" s="7"/>
      <c r="K26" s="47"/>
    </row>
    <row r="27" spans="1:11" ht="15.75" customHeight="1" thickBot="1">
      <c r="A27" s="137" t="s">
        <v>15</v>
      </c>
      <c r="B27" s="138" t="s">
        <v>16</v>
      </c>
      <c r="C27" s="138" t="s">
        <v>22</v>
      </c>
      <c r="D27" s="160" t="s">
        <v>23</v>
      </c>
      <c r="F27" s="11" t="s">
        <v>97</v>
      </c>
      <c r="G27" s="11" t="s">
        <v>27</v>
      </c>
      <c r="H27" s="11" t="s">
        <v>28</v>
      </c>
      <c r="I27" s="18"/>
      <c r="J27" s="7"/>
      <c r="K27" s="47"/>
    </row>
    <row r="28" spans="1:11" ht="18.75" thickBot="1">
      <c r="A28" s="168" t="s">
        <v>89</v>
      </c>
      <c r="B28" s="168">
        <v>19</v>
      </c>
      <c r="C28" s="169" t="s">
        <v>203</v>
      </c>
      <c r="D28" s="159">
        <v>1</v>
      </c>
      <c r="E28" s="136" t="s">
        <v>102</v>
      </c>
      <c r="F28" s="49" t="s">
        <v>40</v>
      </c>
      <c r="G28" s="50">
        <v>135</v>
      </c>
      <c r="H28" s="51" t="s">
        <v>197</v>
      </c>
      <c r="I28" s="18"/>
      <c r="J28" s="7"/>
      <c r="K28" s="47"/>
    </row>
    <row r="29" spans="1:11" ht="18">
      <c r="A29" s="170" t="s">
        <v>156</v>
      </c>
      <c r="B29" s="170">
        <v>18</v>
      </c>
      <c r="C29" s="171" t="s">
        <v>204</v>
      </c>
      <c r="D29" s="158">
        <v>2</v>
      </c>
      <c r="F29" s="70" t="s">
        <v>25</v>
      </c>
      <c r="G29" s="71">
        <v>103</v>
      </c>
      <c r="H29" s="72" t="s">
        <v>236</v>
      </c>
      <c r="K29" s="47"/>
    </row>
    <row r="30" spans="1:11" ht="18">
      <c r="A30" s="170" t="s">
        <v>129</v>
      </c>
      <c r="B30" s="170">
        <v>16</v>
      </c>
      <c r="C30" s="171" t="s">
        <v>201</v>
      </c>
      <c r="D30" s="158">
        <v>3</v>
      </c>
      <c r="F30" s="52" t="s">
        <v>24</v>
      </c>
      <c r="G30" s="53">
        <v>94</v>
      </c>
      <c r="H30" s="54" t="s">
        <v>198</v>
      </c>
      <c r="I30" s="26"/>
      <c r="J30" s="26"/>
      <c r="K30" s="47"/>
    </row>
    <row r="31" spans="1:11" ht="18">
      <c r="A31" s="170" t="s">
        <v>79</v>
      </c>
      <c r="B31" s="171">
        <v>16</v>
      </c>
      <c r="C31" s="171" t="s">
        <v>201</v>
      </c>
      <c r="D31" s="158">
        <v>4</v>
      </c>
      <c r="F31" s="55" t="s">
        <v>106</v>
      </c>
      <c r="G31" s="56">
        <v>28</v>
      </c>
      <c r="H31" s="57" t="s">
        <v>199</v>
      </c>
      <c r="I31" s="27"/>
      <c r="J31" s="27"/>
      <c r="K31" s="47"/>
    </row>
    <row r="32" spans="1:11" ht="18">
      <c r="A32" s="170" t="s">
        <v>98</v>
      </c>
      <c r="B32" s="170">
        <v>13</v>
      </c>
      <c r="C32" s="172" t="s">
        <v>205</v>
      </c>
      <c r="D32" s="158">
        <v>5</v>
      </c>
      <c r="F32" s="58" t="s">
        <v>12</v>
      </c>
      <c r="G32" s="59">
        <v>23</v>
      </c>
      <c r="H32" s="60" t="s">
        <v>200</v>
      </c>
      <c r="I32" s="28"/>
      <c r="J32" s="28"/>
      <c r="K32" s="47"/>
    </row>
    <row r="33" spans="1:11" ht="18">
      <c r="A33" s="170" t="s">
        <v>178</v>
      </c>
      <c r="B33" s="170">
        <v>12</v>
      </c>
      <c r="C33" s="172" t="s">
        <v>206</v>
      </c>
      <c r="D33" s="158">
        <v>6</v>
      </c>
      <c r="F33" s="61" t="s">
        <v>143</v>
      </c>
      <c r="G33" s="62">
        <v>16</v>
      </c>
      <c r="H33" s="63" t="s">
        <v>201</v>
      </c>
      <c r="I33" s="28"/>
      <c r="J33" s="28"/>
      <c r="K33" s="47"/>
    </row>
    <row r="34" spans="1:11" ht="18">
      <c r="A34" s="170" t="s">
        <v>128</v>
      </c>
      <c r="B34" s="170">
        <v>11</v>
      </c>
      <c r="C34" s="172" t="s">
        <v>202</v>
      </c>
      <c r="D34" s="158">
        <v>7</v>
      </c>
      <c r="F34" s="64" t="s">
        <v>13</v>
      </c>
      <c r="G34" s="65">
        <v>16</v>
      </c>
      <c r="H34" s="66" t="s">
        <v>201</v>
      </c>
      <c r="K34" s="47"/>
    </row>
    <row r="35" spans="1:11" ht="18">
      <c r="A35" s="170" t="s">
        <v>164</v>
      </c>
      <c r="B35" s="170">
        <v>11</v>
      </c>
      <c r="C35" s="172" t="s">
        <v>202</v>
      </c>
      <c r="D35" s="158">
        <v>8</v>
      </c>
      <c r="F35" s="67" t="s">
        <v>39</v>
      </c>
      <c r="G35" s="68">
        <v>11</v>
      </c>
      <c r="H35" s="69" t="s">
        <v>202</v>
      </c>
      <c r="K35" s="47"/>
    </row>
    <row r="36" spans="1:11" ht="18.75" thickBot="1">
      <c r="A36" s="173" t="s">
        <v>136</v>
      </c>
      <c r="B36" s="174">
        <v>11</v>
      </c>
      <c r="C36" s="174" t="s">
        <v>202</v>
      </c>
      <c r="D36" s="141">
        <v>9</v>
      </c>
      <c r="F36" s="119" t="s">
        <v>47</v>
      </c>
      <c r="G36" s="39">
        <v>44</v>
      </c>
      <c r="H36" s="30" t="s">
        <v>237</v>
      </c>
      <c r="K36" s="47"/>
    </row>
    <row r="37" spans="1:11" ht="18">
      <c r="A37" s="175" t="s">
        <v>30</v>
      </c>
      <c r="B37" s="171">
        <v>11</v>
      </c>
      <c r="C37" s="171" t="s">
        <v>202</v>
      </c>
      <c r="D37" s="141">
        <v>10</v>
      </c>
      <c r="K37" s="47"/>
    </row>
    <row r="38" spans="1:11" ht="18">
      <c r="A38" s="175" t="s">
        <v>140</v>
      </c>
      <c r="B38" s="171">
        <v>10</v>
      </c>
      <c r="C38" s="171" t="s">
        <v>207</v>
      </c>
      <c r="D38" s="141">
        <v>11</v>
      </c>
      <c r="K38" s="47"/>
    </row>
    <row r="39" spans="1:11" ht="18">
      <c r="A39" s="175" t="s">
        <v>180</v>
      </c>
      <c r="B39" s="171">
        <v>10</v>
      </c>
      <c r="C39" s="171" t="s">
        <v>207</v>
      </c>
      <c r="D39" s="141">
        <v>12</v>
      </c>
      <c r="K39" s="47"/>
    </row>
    <row r="40" spans="1:11" ht="18">
      <c r="A40" s="142" t="s">
        <v>142</v>
      </c>
      <c r="B40" s="140">
        <v>9</v>
      </c>
      <c r="C40" s="140" t="s">
        <v>208</v>
      </c>
      <c r="D40" s="141">
        <v>13</v>
      </c>
      <c r="K40" s="47"/>
    </row>
    <row r="41" spans="1:11" ht="18.75" thickBot="1">
      <c r="A41" s="142" t="s">
        <v>135</v>
      </c>
      <c r="B41" s="140">
        <v>8</v>
      </c>
      <c r="C41" s="140" t="s">
        <v>209</v>
      </c>
      <c r="D41" s="141">
        <v>14</v>
      </c>
      <c r="F41" s="26" t="s">
        <v>33</v>
      </c>
      <c r="G41" s="26"/>
      <c r="H41" s="26"/>
      <c r="K41" s="47"/>
    </row>
    <row r="42" spans="1:11" ht="18">
      <c r="A42" s="142" t="s">
        <v>141</v>
      </c>
      <c r="B42" s="140">
        <v>8</v>
      </c>
      <c r="C42" s="140" t="s">
        <v>209</v>
      </c>
      <c r="D42" s="141">
        <v>15</v>
      </c>
      <c r="F42" s="147" t="s">
        <v>37</v>
      </c>
      <c r="G42" s="146" t="s">
        <v>27</v>
      </c>
      <c r="H42" s="93" t="s">
        <v>28</v>
      </c>
      <c r="I42" s="7"/>
      <c r="K42" s="47"/>
    </row>
    <row r="43" spans="1:11" ht="18">
      <c r="A43" s="142" t="s">
        <v>183</v>
      </c>
      <c r="B43" s="140">
        <v>8</v>
      </c>
      <c r="C43" s="140" t="s">
        <v>209</v>
      </c>
      <c r="D43" s="141">
        <v>16</v>
      </c>
      <c r="F43" s="144" t="s">
        <v>26</v>
      </c>
      <c r="G43" s="145">
        <f>SUM(G44:G56)</f>
        <v>335</v>
      </c>
      <c r="H43" s="148">
        <f t="shared" ref="H43:H56" si="4">G43/$E$18</f>
        <v>0.71276595744680848</v>
      </c>
      <c r="K43" s="47"/>
    </row>
    <row r="44" spans="1:11" ht="18">
      <c r="A44" s="142" t="s">
        <v>139</v>
      </c>
      <c r="B44" s="140">
        <v>8</v>
      </c>
      <c r="C44" s="140" t="s">
        <v>209</v>
      </c>
      <c r="D44" s="141">
        <v>17</v>
      </c>
      <c r="F44" s="41" t="s">
        <v>111</v>
      </c>
      <c r="G44" s="176">
        <v>291</v>
      </c>
      <c r="H44" s="149">
        <f t="shared" si="4"/>
        <v>0.61914893617021272</v>
      </c>
      <c r="K44" s="47"/>
    </row>
    <row r="45" spans="1:11" ht="18">
      <c r="A45" s="142" t="s">
        <v>210</v>
      </c>
      <c r="B45" s="140">
        <v>8</v>
      </c>
      <c r="C45" s="140" t="s">
        <v>209</v>
      </c>
      <c r="D45" s="141">
        <v>18</v>
      </c>
      <c r="E45" s="20"/>
      <c r="F45" s="42" t="s">
        <v>112</v>
      </c>
      <c r="G45" s="177">
        <v>16</v>
      </c>
      <c r="H45" s="150">
        <f t="shared" si="4"/>
        <v>3.4042553191489362E-2</v>
      </c>
      <c r="I45" s="7"/>
      <c r="K45" s="47"/>
    </row>
    <row r="46" spans="1:11" ht="18">
      <c r="A46" s="142" t="s">
        <v>116</v>
      </c>
      <c r="B46" s="140">
        <v>7</v>
      </c>
      <c r="C46" s="140" t="s">
        <v>211</v>
      </c>
      <c r="D46" s="141">
        <v>19</v>
      </c>
      <c r="F46" s="41" t="s">
        <v>36</v>
      </c>
      <c r="G46" s="176">
        <v>5</v>
      </c>
      <c r="H46" s="149">
        <f t="shared" si="4"/>
        <v>1.0638297872340425E-2</v>
      </c>
      <c r="K46" s="47"/>
    </row>
    <row r="47" spans="1:11" ht="18">
      <c r="A47" s="142" t="s">
        <v>107</v>
      </c>
      <c r="B47" s="140">
        <v>7</v>
      </c>
      <c r="C47" s="140" t="s">
        <v>211</v>
      </c>
      <c r="D47" s="141">
        <v>20</v>
      </c>
      <c r="F47" s="42" t="s">
        <v>94</v>
      </c>
      <c r="G47" s="177">
        <v>4</v>
      </c>
      <c r="H47" s="150">
        <f t="shared" si="4"/>
        <v>8.5106382978723406E-3</v>
      </c>
      <c r="J47" s="43"/>
      <c r="K47" s="47"/>
    </row>
    <row r="48" spans="1:11" ht="18">
      <c r="A48" s="142" t="s">
        <v>161</v>
      </c>
      <c r="B48" s="140">
        <v>7</v>
      </c>
      <c r="C48" s="140" t="s">
        <v>211</v>
      </c>
      <c r="D48" s="141">
        <v>21</v>
      </c>
      <c r="F48" s="41" t="s">
        <v>92</v>
      </c>
      <c r="G48" s="176">
        <v>4</v>
      </c>
      <c r="H48" s="149">
        <f t="shared" si="4"/>
        <v>8.5106382978723406E-3</v>
      </c>
      <c r="K48" s="47"/>
    </row>
    <row r="49" spans="1:11" ht="18">
      <c r="A49" s="142" t="s">
        <v>212</v>
      </c>
      <c r="B49" s="140">
        <v>7</v>
      </c>
      <c r="C49" s="140" t="s">
        <v>211</v>
      </c>
      <c r="D49" s="141">
        <v>22</v>
      </c>
      <c r="F49" s="42" t="s">
        <v>90</v>
      </c>
      <c r="G49" s="177">
        <v>4</v>
      </c>
      <c r="H49" s="150">
        <f t="shared" si="4"/>
        <v>8.5106382978723406E-3</v>
      </c>
      <c r="K49" s="47"/>
    </row>
    <row r="50" spans="1:11" ht="18">
      <c r="A50" s="142" t="s">
        <v>134</v>
      </c>
      <c r="B50" s="140">
        <v>7</v>
      </c>
      <c r="C50" s="140" t="s">
        <v>211</v>
      </c>
      <c r="D50" s="141">
        <v>23</v>
      </c>
      <c r="F50" s="41" t="s">
        <v>104</v>
      </c>
      <c r="G50" s="176">
        <v>2</v>
      </c>
      <c r="H50" s="149">
        <f t="shared" si="4"/>
        <v>4.2553191489361703E-3</v>
      </c>
      <c r="K50" s="47"/>
    </row>
    <row r="51" spans="1:11" ht="18">
      <c r="A51" s="142" t="s">
        <v>162</v>
      </c>
      <c r="B51" s="140">
        <v>7</v>
      </c>
      <c r="C51" s="140" t="s">
        <v>211</v>
      </c>
      <c r="D51" s="141">
        <v>24</v>
      </c>
      <c r="F51" s="42" t="s">
        <v>103</v>
      </c>
      <c r="G51" s="177">
        <v>2</v>
      </c>
      <c r="H51" s="150">
        <f t="shared" si="4"/>
        <v>4.2553191489361703E-3</v>
      </c>
      <c r="K51" s="47"/>
    </row>
    <row r="52" spans="1:11" ht="18">
      <c r="A52" s="142" t="s">
        <v>120</v>
      </c>
      <c r="B52" s="140">
        <v>7</v>
      </c>
      <c r="C52" s="140" t="s">
        <v>211</v>
      </c>
      <c r="D52" s="141">
        <v>25</v>
      </c>
      <c r="F52" s="151" t="s">
        <v>109</v>
      </c>
      <c r="G52" s="178">
        <v>2</v>
      </c>
      <c r="H52" s="152">
        <f t="shared" si="4"/>
        <v>4.2553191489361703E-3</v>
      </c>
      <c r="K52" s="47"/>
    </row>
    <row r="53" spans="1:11" ht="18">
      <c r="A53" s="139" t="s">
        <v>127</v>
      </c>
      <c r="B53" s="140">
        <v>6</v>
      </c>
      <c r="C53" s="140" t="s">
        <v>213</v>
      </c>
      <c r="D53" s="141">
        <v>26</v>
      </c>
      <c r="F53" s="42" t="s">
        <v>105</v>
      </c>
      <c r="G53" s="177">
        <v>2</v>
      </c>
      <c r="H53" s="150">
        <f t="shared" si="4"/>
        <v>4.2553191489361703E-3</v>
      </c>
      <c r="K53" s="47"/>
    </row>
    <row r="54" spans="1:11" ht="18">
      <c r="A54" s="139" t="s">
        <v>159</v>
      </c>
      <c r="B54" s="140">
        <v>6</v>
      </c>
      <c r="C54" s="140" t="s">
        <v>213</v>
      </c>
      <c r="D54" s="141">
        <v>27</v>
      </c>
      <c r="F54" s="41" t="s">
        <v>99</v>
      </c>
      <c r="G54" s="176">
        <v>2</v>
      </c>
      <c r="H54" s="149">
        <f t="shared" si="4"/>
        <v>4.2553191489361703E-3</v>
      </c>
      <c r="K54" s="47"/>
    </row>
    <row r="55" spans="1:11" ht="18">
      <c r="A55" s="139" t="s">
        <v>150</v>
      </c>
      <c r="B55" s="140">
        <v>6</v>
      </c>
      <c r="C55" s="140" t="s">
        <v>213</v>
      </c>
      <c r="D55" s="141">
        <v>28</v>
      </c>
      <c r="F55" s="42" t="s">
        <v>91</v>
      </c>
      <c r="G55" s="177">
        <v>1</v>
      </c>
      <c r="H55" s="150">
        <f t="shared" si="4"/>
        <v>2.1276595744680851E-3</v>
      </c>
      <c r="K55" s="47"/>
    </row>
    <row r="56" spans="1:11" ht="18">
      <c r="A56" s="139" t="s">
        <v>152</v>
      </c>
      <c r="B56" s="140">
        <v>6</v>
      </c>
      <c r="C56" s="140" t="s">
        <v>213</v>
      </c>
      <c r="D56" s="141">
        <v>29</v>
      </c>
      <c r="F56" s="46" t="s">
        <v>95</v>
      </c>
      <c r="G56" s="179">
        <v>0</v>
      </c>
      <c r="H56" s="154">
        <f t="shared" si="4"/>
        <v>0</v>
      </c>
      <c r="K56" s="47"/>
    </row>
    <row r="57" spans="1:11" ht="18">
      <c r="A57" s="139" t="s">
        <v>121</v>
      </c>
      <c r="B57" s="140">
        <v>6</v>
      </c>
      <c r="C57" s="140" t="s">
        <v>213</v>
      </c>
      <c r="D57" s="141">
        <v>30</v>
      </c>
      <c r="F57" s="28"/>
      <c r="G57" s="28"/>
      <c r="H57" s="28"/>
      <c r="K57" s="47"/>
    </row>
    <row r="58" spans="1:11" ht="18">
      <c r="A58" s="139" t="s">
        <v>179</v>
      </c>
      <c r="B58" s="140">
        <v>6</v>
      </c>
      <c r="C58" s="140" t="s">
        <v>213</v>
      </c>
      <c r="D58" s="141">
        <v>31</v>
      </c>
      <c r="F58" s="28"/>
      <c r="G58" s="28"/>
      <c r="H58" s="28"/>
      <c r="J58" s="43"/>
      <c r="K58" s="47"/>
    </row>
    <row r="59" spans="1:11" ht="18.75" thickBot="1">
      <c r="A59" s="139" t="s">
        <v>137</v>
      </c>
      <c r="B59" s="140">
        <v>6</v>
      </c>
      <c r="C59" s="140" t="s">
        <v>213</v>
      </c>
      <c r="D59" s="141">
        <v>32</v>
      </c>
      <c r="F59" s="33" t="s">
        <v>195</v>
      </c>
      <c r="K59" s="47"/>
    </row>
    <row r="60" spans="1:11" ht="18">
      <c r="A60" s="139" t="s">
        <v>154</v>
      </c>
      <c r="B60" s="140">
        <v>6</v>
      </c>
      <c r="C60" s="140" t="s">
        <v>213</v>
      </c>
      <c r="D60" s="141">
        <v>33</v>
      </c>
      <c r="F60" s="94" t="s">
        <v>41</v>
      </c>
      <c r="G60" s="94" t="s">
        <v>27</v>
      </c>
      <c r="H60" s="94" t="s">
        <v>28</v>
      </c>
      <c r="K60" s="47"/>
    </row>
    <row r="61" spans="1:11" ht="18">
      <c r="A61" s="139" t="s">
        <v>158</v>
      </c>
      <c r="B61" s="140">
        <v>6</v>
      </c>
      <c r="C61" s="140" t="s">
        <v>213</v>
      </c>
      <c r="D61" s="141">
        <v>34</v>
      </c>
      <c r="F61" s="95" t="s">
        <v>76</v>
      </c>
      <c r="G61" s="95">
        <v>290</v>
      </c>
      <c r="H61" s="165" t="s">
        <v>238</v>
      </c>
      <c r="J61" s="44" t="s">
        <v>42</v>
      </c>
      <c r="K61" s="125"/>
    </row>
    <row r="62" spans="1:11" ht="18">
      <c r="A62" s="139" t="s">
        <v>214</v>
      </c>
      <c r="B62" s="140">
        <v>5</v>
      </c>
      <c r="C62" s="140" t="s">
        <v>215</v>
      </c>
      <c r="D62" s="141">
        <v>35</v>
      </c>
      <c r="F62" s="124" t="s">
        <v>78</v>
      </c>
      <c r="G62" s="124">
        <v>16</v>
      </c>
      <c r="H62" s="164" t="s">
        <v>201</v>
      </c>
      <c r="J62" s="45" t="s">
        <v>46</v>
      </c>
      <c r="K62" s="124"/>
    </row>
    <row r="63" spans="1:11" ht="18">
      <c r="A63" s="139" t="s">
        <v>189</v>
      </c>
      <c r="B63" s="140">
        <v>5</v>
      </c>
      <c r="C63" s="140" t="s">
        <v>215</v>
      </c>
      <c r="D63" s="141">
        <v>36</v>
      </c>
      <c r="F63" s="126" t="s">
        <v>117</v>
      </c>
      <c r="G63" s="126">
        <v>13</v>
      </c>
      <c r="H63" s="163" t="s">
        <v>205</v>
      </c>
      <c r="J63" s="45" t="s">
        <v>45</v>
      </c>
      <c r="K63" s="126"/>
    </row>
    <row r="64" spans="1:11" ht="18">
      <c r="A64" s="139" t="s">
        <v>182</v>
      </c>
      <c r="B64" s="140">
        <v>5</v>
      </c>
      <c r="C64" s="140" t="s">
        <v>215</v>
      </c>
      <c r="D64" s="141">
        <v>37</v>
      </c>
      <c r="F64" s="126" t="s">
        <v>144</v>
      </c>
      <c r="G64" s="126">
        <v>12</v>
      </c>
      <c r="H64" s="163" t="s">
        <v>206</v>
      </c>
      <c r="J64" s="45" t="s">
        <v>43</v>
      </c>
      <c r="K64" s="127"/>
    </row>
    <row r="65" spans="1:11" ht="18">
      <c r="A65" s="142" t="s">
        <v>157</v>
      </c>
      <c r="B65" s="140">
        <v>5</v>
      </c>
      <c r="C65" s="140" t="s">
        <v>215</v>
      </c>
      <c r="D65" s="141">
        <v>38</v>
      </c>
      <c r="F65" s="126" t="s">
        <v>166</v>
      </c>
      <c r="G65" s="126">
        <v>12</v>
      </c>
      <c r="H65" s="163" t="s">
        <v>206</v>
      </c>
      <c r="J65" s="45" t="s">
        <v>44</v>
      </c>
      <c r="K65" s="128"/>
    </row>
    <row r="66" spans="1:11" ht="18">
      <c r="A66" s="139" t="s">
        <v>48</v>
      </c>
      <c r="B66" s="140">
        <v>5</v>
      </c>
      <c r="C66" s="140" t="s">
        <v>215</v>
      </c>
      <c r="D66" s="141">
        <v>39</v>
      </c>
      <c r="F66" s="126" t="s">
        <v>113</v>
      </c>
      <c r="G66" s="126">
        <v>10</v>
      </c>
      <c r="H66" s="163" t="s">
        <v>207</v>
      </c>
      <c r="K66" s="47"/>
    </row>
    <row r="67" spans="1:11" ht="18">
      <c r="A67" s="139" t="s">
        <v>138</v>
      </c>
      <c r="B67" s="140">
        <v>5</v>
      </c>
      <c r="C67" s="140" t="s">
        <v>215</v>
      </c>
      <c r="D67" s="141">
        <v>40</v>
      </c>
      <c r="F67" s="126" t="s">
        <v>126</v>
      </c>
      <c r="G67" s="126">
        <v>10</v>
      </c>
      <c r="H67" s="163" t="s">
        <v>207</v>
      </c>
      <c r="K67" s="47"/>
    </row>
    <row r="68" spans="1:11" ht="18">
      <c r="A68" s="139" t="s">
        <v>104</v>
      </c>
      <c r="B68" s="140">
        <v>4</v>
      </c>
      <c r="C68" s="140" t="s">
        <v>216</v>
      </c>
      <c r="D68" s="141">
        <v>41</v>
      </c>
      <c r="F68" s="127" t="s">
        <v>123</v>
      </c>
      <c r="G68" s="127">
        <v>9</v>
      </c>
      <c r="H68" s="166" t="s">
        <v>208</v>
      </c>
      <c r="K68" s="47"/>
    </row>
    <row r="69" spans="1:11" ht="18">
      <c r="A69" s="139" t="s">
        <v>188</v>
      </c>
      <c r="B69" s="140">
        <v>4</v>
      </c>
      <c r="C69" s="140" t="s">
        <v>216</v>
      </c>
      <c r="D69" s="141">
        <v>42</v>
      </c>
      <c r="F69" s="127" t="s">
        <v>124</v>
      </c>
      <c r="G69" s="127">
        <v>7</v>
      </c>
      <c r="H69" s="166" t="s">
        <v>211</v>
      </c>
      <c r="K69" s="47"/>
    </row>
    <row r="70" spans="1:11" ht="18">
      <c r="A70" s="139" t="s">
        <v>160</v>
      </c>
      <c r="B70" s="140">
        <v>4</v>
      </c>
      <c r="C70" s="140" t="s">
        <v>216</v>
      </c>
      <c r="D70" s="141">
        <v>43</v>
      </c>
      <c r="F70" s="127" t="s">
        <v>194</v>
      </c>
      <c r="G70" s="127">
        <v>6</v>
      </c>
      <c r="H70" s="166" t="s">
        <v>213</v>
      </c>
      <c r="K70" s="47"/>
    </row>
    <row r="71" spans="1:11" ht="18">
      <c r="A71" s="139" t="s">
        <v>130</v>
      </c>
      <c r="B71" s="140">
        <v>4</v>
      </c>
      <c r="C71" s="140" t="s">
        <v>216</v>
      </c>
      <c r="D71" s="141">
        <v>44</v>
      </c>
      <c r="F71" s="127" t="s">
        <v>167</v>
      </c>
      <c r="G71" s="127">
        <v>6</v>
      </c>
      <c r="H71" s="166" t="s">
        <v>213</v>
      </c>
      <c r="K71" s="47"/>
    </row>
    <row r="72" spans="1:11" ht="18">
      <c r="A72" s="139" t="s">
        <v>217</v>
      </c>
      <c r="B72" s="140">
        <v>3</v>
      </c>
      <c r="C72" s="140" t="s">
        <v>218</v>
      </c>
      <c r="D72" s="141">
        <v>45</v>
      </c>
      <c r="F72" s="127" t="s">
        <v>239</v>
      </c>
      <c r="G72" s="127">
        <v>5</v>
      </c>
      <c r="H72" s="166" t="s">
        <v>215</v>
      </c>
      <c r="K72" s="47"/>
    </row>
    <row r="73" spans="1:11" ht="18">
      <c r="A73" s="139" t="s">
        <v>109</v>
      </c>
      <c r="B73" s="140">
        <v>3</v>
      </c>
      <c r="C73" s="140" t="s">
        <v>218</v>
      </c>
      <c r="D73" s="141">
        <v>46</v>
      </c>
      <c r="F73" s="127" t="s">
        <v>77</v>
      </c>
      <c r="G73" s="127">
        <v>5</v>
      </c>
      <c r="H73" s="166" t="s">
        <v>215</v>
      </c>
      <c r="K73" s="47"/>
    </row>
    <row r="74" spans="1:11" ht="18">
      <c r="A74" s="139" t="s">
        <v>219</v>
      </c>
      <c r="B74" s="140">
        <v>3</v>
      </c>
      <c r="C74" s="140" t="s">
        <v>218</v>
      </c>
      <c r="D74" s="141">
        <v>47</v>
      </c>
      <c r="F74" s="127" t="s">
        <v>146</v>
      </c>
      <c r="G74" s="127">
        <v>5</v>
      </c>
      <c r="H74" s="166" t="s">
        <v>215</v>
      </c>
      <c r="K74" s="47"/>
    </row>
    <row r="75" spans="1:11" ht="18">
      <c r="A75" s="139" t="s">
        <v>131</v>
      </c>
      <c r="B75" s="140">
        <v>3</v>
      </c>
      <c r="C75" s="140" t="s">
        <v>218</v>
      </c>
      <c r="D75" s="141">
        <v>48</v>
      </c>
      <c r="F75" s="128" t="s">
        <v>125</v>
      </c>
      <c r="G75" s="128">
        <v>4</v>
      </c>
      <c r="H75" s="167" t="s">
        <v>216</v>
      </c>
      <c r="K75" s="47"/>
    </row>
    <row r="76" spans="1:11" ht="18">
      <c r="A76" s="139" t="s">
        <v>220</v>
      </c>
      <c r="B76" s="140">
        <v>3</v>
      </c>
      <c r="C76" s="140" t="s">
        <v>218</v>
      </c>
      <c r="D76" s="141">
        <v>49</v>
      </c>
      <c r="F76" s="128" t="s">
        <v>240</v>
      </c>
      <c r="G76" s="128">
        <v>3</v>
      </c>
      <c r="H76" s="167" t="s">
        <v>218</v>
      </c>
      <c r="K76" s="47"/>
    </row>
    <row r="77" spans="1:11" ht="18">
      <c r="A77" s="139" t="s">
        <v>163</v>
      </c>
      <c r="B77" s="140">
        <v>3</v>
      </c>
      <c r="C77" s="140" t="s">
        <v>218</v>
      </c>
      <c r="D77" s="141">
        <v>50</v>
      </c>
      <c r="F77" s="128" t="s">
        <v>145</v>
      </c>
      <c r="G77" s="128">
        <v>3</v>
      </c>
      <c r="H77" s="167" t="s">
        <v>218</v>
      </c>
      <c r="K77" s="47"/>
    </row>
    <row r="78" spans="1:11" ht="18">
      <c r="A78" s="139" t="s">
        <v>190</v>
      </c>
      <c r="B78" s="140">
        <v>3</v>
      </c>
      <c r="C78" s="140" t="s">
        <v>218</v>
      </c>
      <c r="D78" s="141">
        <v>51</v>
      </c>
      <c r="F78" s="128" t="s">
        <v>192</v>
      </c>
      <c r="G78" s="128">
        <v>3</v>
      </c>
      <c r="H78" s="167" t="s">
        <v>218</v>
      </c>
      <c r="K78" s="47"/>
    </row>
    <row r="79" spans="1:11" ht="18">
      <c r="A79" s="139" t="s">
        <v>151</v>
      </c>
      <c r="B79" s="140">
        <v>3</v>
      </c>
      <c r="C79" s="140" t="s">
        <v>218</v>
      </c>
      <c r="D79" s="141">
        <v>52</v>
      </c>
      <c r="F79" s="128" t="s">
        <v>241</v>
      </c>
      <c r="G79" s="128">
        <v>2</v>
      </c>
      <c r="H79" s="167" t="s">
        <v>223</v>
      </c>
      <c r="K79" s="47"/>
    </row>
    <row r="80" spans="1:11" ht="18">
      <c r="A80" s="139" t="s">
        <v>221</v>
      </c>
      <c r="B80" s="140">
        <v>3</v>
      </c>
      <c r="C80" s="140" t="s">
        <v>218</v>
      </c>
      <c r="D80" s="141">
        <v>53</v>
      </c>
      <c r="F80" s="128" t="s">
        <v>168</v>
      </c>
      <c r="G80" s="128">
        <v>2</v>
      </c>
      <c r="H80" s="167" t="s">
        <v>223</v>
      </c>
      <c r="K80" s="47"/>
    </row>
    <row r="81" spans="1:11" ht="18">
      <c r="A81" s="139" t="s">
        <v>155</v>
      </c>
      <c r="B81" s="140">
        <v>3</v>
      </c>
      <c r="C81" s="140" t="s">
        <v>218</v>
      </c>
      <c r="D81" s="141">
        <v>54</v>
      </c>
      <c r="F81" s="128" t="s">
        <v>193</v>
      </c>
      <c r="G81" s="128">
        <v>1</v>
      </c>
      <c r="H81" s="167" t="s">
        <v>228</v>
      </c>
      <c r="K81" s="47"/>
    </row>
    <row r="82" spans="1:11" ht="18">
      <c r="A82" s="139" t="s">
        <v>32</v>
      </c>
      <c r="B82" s="140">
        <v>3</v>
      </c>
      <c r="C82" s="140" t="s">
        <v>218</v>
      </c>
      <c r="D82" s="141">
        <v>55</v>
      </c>
      <c r="F82" s="128" t="s">
        <v>242</v>
      </c>
      <c r="G82" s="128">
        <v>1</v>
      </c>
      <c r="H82" s="167" t="s">
        <v>228</v>
      </c>
      <c r="K82" s="47"/>
    </row>
    <row r="83" spans="1:11" ht="18">
      <c r="A83" s="139" t="s">
        <v>133</v>
      </c>
      <c r="B83" s="140">
        <v>3</v>
      </c>
      <c r="C83" s="140" t="s">
        <v>218</v>
      </c>
      <c r="D83" s="141">
        <v>56</v>
      </c>
      <c r="F83" s="128" t="s">
        <v>243</v>
      </c>
      <c r="G83" s="128">
        <v>1</v>
      </c>
      <c r="H83" s="167" t="s">
        <v>228</v>
      </c>
      <c r="K83" s="47"/>
    </row>
    <row r="84" spans="1:11" ht="18">
      <c r="A84" s="139" t="s">
        <v>222</v>
      </c>
      <c r="B84" s="140">
        <v>3</v>
      </c>
      <c r="C84" s="140" t="s">
        <v>218</v>
      </c>
      <c r="D84" s="141">
        <v>57</v>
      </c>
      <c r="F84" s="128" t="s">
        <v>244</v>
      </c>
      <c r="G84" s="180">
        <v>1</v>
      </c>
      <c r="H84" s="181" t="s">
        <v>228</v>
      </c>
      <c r="K84" s="47"/>
    </row>
    <row r="85" spans="1:11" ht="18">
      <c r="A85" s="139" t="s">
        <v>110</v>
      </c>
      <c r="B85" s="140">
        <v>2</v>
      </c>
      <c r="C85" s="140" t="s">
        <v>223</v>
      </c>
      <c r="D85" s="141">
        <v>58</v>
      </c>
      <c r="F85" s="128" t="s">
        <v>245</v>
      </c>
      <c r="G85" s="180">
        <v>1</v>
      </c>
      <c r="H85" s="181" t="s">
        <v>228</v>
      </c>
      <c r="K85" s="47"/>
    </row>
    <row r="86" spans="1:11" ht="18">
      <c r="A86" s="139" t="s">
        <v>149</v>
      </c>
      <c r="B86" s="140">
        <v>2</v>
      </c>
      <c r="C86" s="140" t="s">
        <v>223</v>
      </c>
      <c r="D86" s="141">
        <v>59</v>
      </c>
      <c r="F86" s="128" t="s">
        <v>47</v>
      </c>
      <c r="G86" s="180">
        <v>42</v>
      </c>
      <c r="H86" s="181" t="s">
        <v>246</v>
      </c>
      <c r="K86" s="47"/>
    </row>
    <row r="87" spans="1:11" ht="18.75" thickBot="1">
      <c r="A87" s="139" t="s">
        <v>224</v>
      </c>
      <c r="B87" s="140">
        <v>2</v>
      </c>
      <c r="C87" s="140" t="s">
        <v>223</v>
      </c>
      <c r="D87" s="141">
        <v>60</v>
      </c>
      <c r="F87" s="119" t="s">
        <v>26</v>
      </c>
      <c r="G87" s="39">
        <f>SUM(G61:G86)</f>
        <v>470</v>
      </c>
      <c r="H87" s="30"/>
      <c r="K87" s="47"/>
    </row>
    <row r="88" spans="1:11" ht="18">
      <c r="A88" s="139" t="s">
        <v>132</v>
      </c>
      <c r="B88" s="140">
        <v>2</v>
      </c>
      <c r="C88" s="140" t="s">
        <v>223</v>
      </c>
      <c r="D88" s="141">
        <v>61</v>
      </c>
      <c r="K88" s="47"/>
    </row>
    <row r="89" spans="1:11" ht="18">
      <c r="A89" s="139" t="s">
        <v>225</v>
      </c>
      <c r="B89" s="140">
        <v>2</v>
      </c>
      <c r="C89" s="140" t="s">
        <v>223</v>
      </c>
      <c r="D89" s="141">
        <v>62</v>
      </c>
      <c r="K89" s="47"/>
    </row>
    <row r="90" spans="1:11" ht="18">
      <c r="A90" s="139" t="s">
        <v>122</v>
      </c>
      <c r="B90" s="140">
        <v>2</v>
      </c>
      <c r="C90" s="140" t="s">
        <v>223</v>
      </c>
      <c r="D90" s="141">
        <v>63</v>
      </c>
      <c r="K90" s="47"/>
    </row>
    <row r="91" spans="1:11" ht="18">
      <c r="A91" s="157" t="s">
        <v>165</v>
      </c>
      <c r="B91" s="140">
        <v>2</v>
      </c>
      <c r="C91" s="140" t="s">
        <v>223</v>
      </c>
      <c r="D91" s="141">
        <v>64</v>
      </c>
      <c r="K91" s="47"/>
    </row>
    <row r="92" spans="1:11" ht="18">
      <c r="A92" s="157" t="s">
        <v>186</v>
      </c>
      <c r="B92" s="140">
        <v>2</v>
      </c>
      <c r="C92" s="140" t="s">
        <v>223</v>
      </c>
      <c r="D92" s="141">
        <v>65</v>
      </c>
      <c r="K92" s="47"/>
    </row>
    <row r="93" spans="1:11" ht="18">
      <c r="A93" s="157" t="s">
        <v>226</v>
      </c>
      <c r="B93" s="140">
        <v>2</v>
      </c>
      <c r="C93" s="140" t="s">
        <v>223</v>
      </c>
      <c r="D93" s="141">
        <v>66</v>
      </c>
      <c r="K93" s="47"/>
    </row>
    <row r="94" spans="1:11" ht="18">
      <c r="A94" s="157" t="s">
        <v>184</v>
      </c>
      <c r="B94" s="140">
        <v>2</v>
      </c>
      <c r="C94" s="140" t="s">
        <v>223</v>
      </c>
      <c r="D94" s="141">
        <v>67</v>
      </c>
      <c r="K94" s="47"/>
    </row>
    <row r="95" spans="1:11" ht="18">
      <c r="A95" s="157" t="s">
        <v>227</v>
      </c>
      <c r="B95" s="140">
        <v>1</v>
      </c>
      <c r="C95" s="140" t="s">
        <v>228</v>
      </c>
      <c r="D95" s="141">
        <v>68</v>
      </c>
      <c r="K95" s="47"/>
    </row>
    <row r="96" spans="1:11" ht="18">
      <c r="A96" s="157" t="s">
        <v>181</v>
      </c>
      <c r="B96" s="140">
        <v>1</v>
      </c>
      <c r="C96" s="140" t="s">
        <v>228</v>
      </c>
      <c r="D96" s="141">
        <v>69</v>
      </c>
      <c r="K96" s="47"/>
    </row>
    <row r="97" spans="1:11" ht="18">
      <c r="A97" s="157" t="s">
        <v>153</v>
      </c>
      <c r="B97" s="140">
        <v>1</v>
      </c>
      <c r="C97" s="140" t="s">
        <v>228</v>
      </c>
      <c r="D97" s="141">
        <v>70</v>
      </c>
      <c r="K97" s="47"/>
    </row>
    <row r="98" spans="1:11" ht="18">
      <c r="A98" s="157" t="s">
        <v>191</v>
      </c>
      <c r="B98" s="140">
        <v>1</v>
      </c>
      <c r="C98" s="140" t="s">
        <v>228</v>
      </c>
      <c r="D98" s="141">
        <v>71</v>
      </c>
      <c r="K98" s="47"/>
    </row>
    <row r="99" spans="1:11" ht="18">
      <c r="A99" s="157" t="s">
        <v>229</v>
      </c>
      <c r="B99" s="140">
        <v>1</v>
      </c>
      <c r="C99" s="140" t="s">
        <v>228</v>
      </c>
      <c r="D99" s="141">
        <v>72</v>
      </c>
      <c r="K99" s="47"/>
    </row>
    <row r="100" spans="1:11" ht="18">
      <c r="A100" s="157" t="s">
        <v>187</v>
      </c>
      <c r="B100" s="140">
        <v>1</v>
      </c>
      <c r="C100" s="140" t="s">
        <v>228</v>
      </c>
      <c r="D100" s="141">
        <v>73</v>
      </c>
    </row>
    <row r="101" spans="1:11" ht="18">
      <c r="A101" s="157" t="s">
        <v>230</v>
      </c>
      <c r="B101" s="140">
        <v>1</v>
      </c>
      <c r="C101" s="140" t="s">
        <v>228</v>
      </c>
      <c r="D101" s="141">
        <v>74</v>
      </c>
    </row>
    <row r="102" spans="1:11" ht="18">
      <c r="A102" s="157" t="s">
        <v>185</v>
      </c>
      <c r="B102" s="140">
        <v>1</v>
      </c>
      <c r="C102" s="140" t="s">
        <v>228</v>
      </c>
      <c r="D102" s="141">
        <v>75</v>
      </c>
    </row>
    <row r="103" spans="1:11" ht="18">
      <c r="A103" s="157" t="s">
        <v>231</v>
      </c>
      <c r="B103" s="140">
        <v>1</v>
      </c>
      <c r="C103" s="140" t="s">
        <v>228</v>
      </c>
      <c r="D103" s="141">
        <v>76</v>
      </c>
    </row>
    <row r="104" spans="1:11" ht="18">
      <c r="A104" s="157" t="s">
        <v>232</v>
      </c>
      <c r="B104" s="140">
        <v>1</v>
      </c>
      <c r="C104" s="140" t="s">
        <v>228</v>
      </c>
      <c r="D104" s="141">
        <v>77</v>
      </c>
    </row>
    <row r="105" spans="1:11" ht="18">
      <c r="A105" s="157" t="s">
        <v>233</v>
      </c>
      <c r="B105" s="140">
        <v>1</v>
      </c>
      <c r="C105" s="140" t="s">
        <v>228</v>
      </c>
      <c r="D105" s="141">
        <v>78</v>
      </c>
    </row>
    <row r="106" spans="1:11" ht="18.75" thickBot="1">
      <c r="A106" s="190" t="s">
        <v>261</v>
      </c>
      <c r="B106" s="191">
        <v>44</v>
      </c>
    </row>
    <row r="107" spans="1:11" ht="24" thickBot="1">
      <c r="A107" s="162" t="s">
        <v>38</v>
      </c>
      <c r="B107" s="161">
        <f>SUM(B28:B106)</f>
        <v>470</v>
      </c>
      <c r="E107" s="40"/>
    </row>
  </sheetData>
  <sortState ref="F43:H56">
    <sortCondition descending="1" ref="G43:G56"/>
  </sortState>
  <pageMargins left="0.7" right="0.7" top="0.75" bottom="0.75" header="0.3" footer="0.3"/>
  <pageSetup paperSize="9" scale="39" orientation="portrait" r:id="rId1"/>
  <ignoredErrors>
    <ignoredError sqref="J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workbookViewId="0">
      <selection activeCell="E23" sqref="E23"/>
    </sheetView>
  </sheetViews>
  <sheetFormatPr baseColWidth="10" defaultRowHeight="15"/>
  <cols>
    <col min="2" max="2" width="46.140625" customWidth="1"/>
    <col min="3" max="3" width="24.5703125" customWidth="1"/>
    <col min="4" max="4" width="25" customWidth="1"/>
    <col min="5" max="5" width="22.5703125" customWidth="1"/>
    <col min="7" max="7" width="26.140625" customWidth="1"/>
    <col min="9" max="9" width="11.42578125" customWidth="1"/>
    <col min="12" max="12" width="23.42578125" customWidth="1"/>
  </cols>
  <sheetData>
    <row r="1" spans="2:13" ht="42" customHeight="1" thickBot="1">
      <c r="C1" s="129" t="s">
        <v>114</v>
      </c>
      <c r="D1" s="129" t="s">
        <v>87</v>
      </c>
      <c r="H1" s="189" t="s">
        <v>93</v>
      </c>
      <c r="I1" s="189"/>
      <c r="J1" s="189"/>
    </row>
    <row r="2" spans="2:13" ht="39" thickTop="1" thickBot="1">
      <c r="B2" s="73">
        <v>44195</v>
      </c>
      <c r="C2" s="74" t="s">
        <v>49</v>
      </c>
      <c r="D2" s="74" t="s">
        <v>50</v>
      </c>
      <c r="E2" s="75" t="s">
        <v>51</v>
      </c>
      <c r="F2" s="48"/>
      <c r="H2" s="183" t="s">
        <v>52</v>
      </c>
      <c r="I2" s="184"/>
      <c r="J2" s="185"/>
      <c r="L2" s="120" t="s">
        <v>100</v>
      </c>
      <c r="M2" s="121">
        <f>H3</f>
        <v>329</v>
      </c>
    </row>
    <row r="3" spans="2:13" ht="19.5" thickBot="1">
      <c r="B3" s="76" t="s">
        <v>53</v>
      </c>
      <c r="C3" s="77">
        <v>2297</v>
      </c>
      <c r="D3" s="77">
        <v>307</v>
      </c>
      <c r="E3" s="78">
        <f>D3/C3</f>
        <v>0.13365259033521984</v>
      </c>
      <c r="F3" s="48"/>
      <c r="G3" s="48"/>
      <c r="H3" s="186">
        <v>329</v>
      </c>
      <c r="I3" s="187"/>
      <c r="J3" s="188"/>
      <c r="L3" s="122" t="s">
        <v>101</v>
      </c>
      <c r="M3" s="123">
        <f>H6</f>
        <v>3</v>
      </c>
    </row>
    <row r="4" spans="2:13" ht="19.5" thickBot="1">
      <c r="B4" s="79" t="s">
        <v>54</v>
      </c>
      <c r="C4" s="80">
        <v>911</v>
      </c>
      <c r="D4" s="80">
        <v>163</v>
      </c>
      <c r="E4" s="81">
        <f>D4/C4</f>
        <v>0.17892425905598244</v>
      </c>
      <c r="G4" s="48"/>
      <c r="H4" s="82"/>
      <c r="I4" s="82"/>
      <c r="J4" s="82"/>
    </row>
    <row r="5" spans="2:13" ht="19.5" thickBot="1">
      <c r="B5" s="83" t="s">
        <v>55</v>
      </c>
      <c r="C5" s="84">
        <f>SUM(C3:C4)</f>
        <v>3208</v>
      </c>
      <c r="D5" s="84">
        <f>SUM(D3:D4)</f>
        <v>470</v>
      </c>
      <c r="E5" s="85">
        <f>D5/C5</f>
        <v>0.14650872817955113</v>
      </c>
      <c r="H5" s="183" t="s">
        <v>56</v>
      </c>
      <c r="I5" s="184"/>
      <c r="J5" s="185"/>
    </row>
    <row r="6" spans="2:13" ht="15.75" thickBot="1">
      <c r="H6" s="186">
        <v>3</v>
      </c>
      <c r="I6" s="187"/>
      <c r="J6" s="188"/>
    </row>
    <row r="7" spans="2:13" ht="15.75" thickBot="1">
      <c r="E7" s="107" t="s">
        <v>115</v>
      </c>
      <c r="F7" s="107"/>
    </row>
    <row r="8" spans="2:13" ht="39" thickTop="1" thickBot="1">
      <c r="B8" s="96" t="s">
        <v>35</v>
      </c>
      <c r="C8" s="97">
        <f>'20201230'!A18</f>
        <v>55</v>
      </c>
      <c r="E8" s="110" t="s">
        <v>82</v>
      </c>
      <c r="F8" s="111">
        <v>961</v>
      </c>
      <c r="I8" s="143"/>
    </row>
    <row r="9" spans="2:13" ht="19.5" thickBot="1">
      <c r="B9" s="98" t="s">
        <v>36</v>
      </c>
      <c r="C9" s="99">
        <f>'20201230'!B18</f>
        <v>31</v>
      </c>
      <c r="E9" s="112" t="s">
        <v>57</v>
      </c>
      <c r="F9" s="113">
        <v>1638</v>
      </c>
      <c r="I9" s="143"/>
    </row>
    <row r="10" spans="2:13" ht="38.25" thickBot="1">
      <c r="B10" s="100" t="s">
        <v>34</v>
      </c>
      <c r="C10" s="101">
        <f>'20201230'!C18</f>
        <v>372</v>
      </c>
      <c r="E10" s="114" t="s">
        <v>83</v>
      </c>
      <c r="F10" s="115">
        <v>243</v>
      </c>
      <c r="I10" s="143"/>
    </row>
    <row r="11" spans="2:13" ht="38.25" thickBot="1">
      <c r="B11" s="98" t="s">
        <v>58</v>
      </c>
      <c r="C11" s="99">
        <f>'20201230'!D18</f>
        <v>12</v>
      </c>
      <c r="E11" s="112" t="s">
        <v>84</v>
      </c>
      <c r="F11" s="113">
        <v>26</v>
      </c>
      <c r="I11" s="143"/>
    </row>
    <row r="12" spans="2:13" ht="19.5" thickBot="1">
      <c r="B12" s="102" t="s">
        <v>59</v>
      </c>
      <c r="C12" s="103">
        <f>'20201230'!E18</f>
        <v>470</v>
      </c>
      <c r="E12" s="116" t="s">
        <v>3</v>
      </c>
      <c r="F12" s="117">
        <f>SUM(F8:F11)</f>
        <v>2868</v>
      </c>
    </row>
    <row r="14" spans="2:13">
      <c r="C14" t="s">
        <v>60</v>
      </c>
      <c r="D14" t="s">
        <v>88</v>
      </c>
      <c r="E14" t="s">
        <v>61</v>
      </c>
    </row>
    <row r="15" spans="2:13">
      <c r="B15" t="s">
        <v>62</v>
      </c>
      <c r="C15" s="86">
        <f>'20201230'!E3+'20201230'!E4</f>
        <v>9.3478260869565219E-2</v>
      </c>
      <c r="D15" s="87">
        <v>0.12048192771084337</v>
      </c>
      <c r="E15" s="105">
        <f>C15-D15</f>
        <v>-2.7003666841278154E-2</v>
      </c>
    </row>
    <row r="16" spans="2:13">
      <c r="B16" t="s">
        <v>63</v>
      </c>
      <c r="C16" s="86">
        <f>'20201230'!E3+'20201230'!E4+'20201230'!E5+'20201230'!E6</f>
        <v>0.31956521739130433</v>
      </c>
      <c r="D16" s="87">
        <v>0.34698795180722891</v>
      </c>
      <c r="E16" s="105">
        <f t="shared" ref="E16:E19" si="0">C16-D16</f>
        <v>-2.7422734415924577E-2</v>
      </c>
    </row>
    <row r="17" spans="2:10">
      <c r="B17" t="s">
        <v>64</v>
      </c>
      <c r="C17" s="86">
        <f>'20201230'!E7+'20201230'!E6+'20201230'!E5+'20201230'!E4+'20201230'!E3</f>
        <v>0.44999999999999996</v>
      </c>
      <c r="D17" s="87">
        <v>0.53493975903614455</v>
      </c>
      <c r="E17" s="105">
        <f t="shared" si="0"/>
        <v>-8.4939759036144591E-2</v>
      </c>
    </row>
    <row r="18" spans="2:10">
      <c r="B18" t="s">
        <v>65</v>
      </c>
      <c r="C18" s="86">
        <f>'20201230'!E10+'20201230'!E11</f>
        <v>0.24565217391304348</v>
      </c>
      <c r="D18" s="87">
        <v>0.17349397590361446</v>
      </c>
      <c r="E18" s="88">
        <f t="shared" si="0"/>
        <v>7.215819800942902E-2</v>
      </c>
    </row>
    <row r="19" spans="2:10" ht="18">
      <c r="B19" t="s">
        <v>66</v>
      </c>
      <c r="C19" s="86">
        <f>'20201230'!E11</f>
        <v>0.17391304347826086</v>
      </c>
      <c r="D19" s="87">
        <v>8.4337349397590355E-2</v>
      </c>
      <c r="E19" s="88">
        <f t="shared" si="0"/>
        <v>8.9575694080670509E-2</v>
      </c>
      <c r="J19" s="48"/>
    </row>
    <row r="20" spans="2:10" ht="6" customHeight="1">
      <c r="J20" s="48"/>
    </row>
    <row r="21" spans="2:10" ht="18">
      <c r="B21" s="89"/>
      <c r="J21" s="48"/>
    </row>
    <row r="22" spans="2:10" ht="18.75" thickBot="1">
      <c r="B22" s="90" t="s">
        <v>67</v>
      </c>
      <c r="C22" s="91" t="s">
        <v>68</v>
      </c>
      <c r="D22" s="91" t="s">
        <v>28</v>
      </c>
      <c r="E22" s="106" t="s">
        <v>81</v>
      </c>
      <c r="J22" s="48"/>
    </row>
    <row r="23" spans="2:10" ht="18">
      <c r="B23" s="47" t="s">
        <v>96</v>
      </c>
      <c r="C23" s="48">
        <v>4</v>
      </c>
      <c r="D23" s="48" t="s">
        <v>216</v>
      </c>
      <c r="E23" s="92">
        <f>C25/SUM(C23:C28)</f>
        <v>0.56444444444444442</v>
      </c>
      <c r="J23" s="48"/>
    </row>
    <row r="24" spans="2:10" ht="18">
      <c r="B24" s="47" t="s">
        <v>108</v>
      </c>
      <c r="C24" s="48">
        <v>13</v>
      </c>
      <c r="D24" s="48" t="s">
        <v>205</v>
      </c>
      <c r="E24" s="92"/>
      <c r="J24" s="48"/>
    </row>
    <row r="25" spans="2:10" ht="18">
      <c r="B25" s="47" t="s">
        <v>69</v>
      </c>
      <c r="C25" s="48">
        <v>127</v>
      </c>
      <c r="D25" s="48" t="s">
        <v>247</v>
      </c>
      <c r="J25" s="48"/>
    </row>
    <row r="26" spans="2:10" ht="18">
      <c r="B26" s="47" t="s">
        <v>147</v>
      </c>
      <c r="C26" s="48">
        <v>2</v>
      </c>
      <c r="D26" s="48" t="s">
        <v>223</v>
      </c>
    </row>
    <row r="27" spans="2:10" ht="18">
      <c r="B27" s="47" t="s">
        <v>70</v>
      </c>
      <c r="C27" s="48">
        <v>31</v>
      </c>
      <c r="D27" s="48" t="s">
        <v>248</v>
      </c>
    </row>
    <row r="28" spans="2:10" ht="18">
      <c r="B28" s="47" t="s">
        <v>71</v>
      </c>
      <c r="C28" s="48">
        <v>48</v>
      </c>
      <c r="D28" s="48" t="s">
        <v>249</v>
      </c>
    </row>
    <row r="29" spans="2:10">
      <c r="B29" t="s">
        <v>47</v>
      </c>
      <c r="C29">
        <v>245</v>
      </c>
      <c r="D29" s="182" t="s">
        <v>250</v>
      </c>
    </row>
    <row r="31" spans="2:10" ht="18.75" thickBot="1">
      <c r="B31" s="90" t="s">
        <v>72</v>
      </c>
      <c r="C31" s="91" t="s">
        <v>68</v>
      </c>
      <c r="D31" s="91" t="s">
        <v>28</v>
      </c>
    </row>
    <row r="32" spans="2:10" ht="18">
      <c r="B32" s="47" t="s">
        <v>73</v>
      </c>
      <c r="C32" s="48">
        <v>376</v>
      </c>
      <c r="D32" s="48" t="s">
        <v>251</v>
      </c>
    </row>
    <row r="33" spans="2:5" ht="18">
      <c r="B33" s="47" t="s">
        <v>74</v>
      </c>
      <c r="C33" s="48">
        <v>8</v>
      </c>
      <c r="D33" s="48" t="s">
        <v>209</v>
      </c>
      <c r="E33" s="106" t="s">
        <v>80</v>
      </c>
    </row>
    <row r="34" spans="2:5" ht="18">
      <c r="B34" s="47" t="s">
        <v>148</v>
      </c>
      <c r="C34" s="48">
        <v>8</v>
      </c>
      <c r="D34" s="48" t="s">
        <v>209</v>
      </c>
      <c r="E34" s="92">
        <f>C32/SUM(C32:C50)</f>
        <v>0.87645687645687642</v>
      </c>
    </row>
    <row r="35" spans="2:5" ht="18">
      <c r="B35" s="47" t="s">
        <v>118</v>
      </c>
      <c r="C35" s="48">
        <v>6</v>
      </c>
      <c r="D35" s="48" t="s">
        <v>213</v>
      </c>
    </row>
    <row r="36" spans="2:5" ht="18">
      <c r="B36" s="47" t="s">
        <v>169</v>
      </c>
      <c r="C36" s="48">
        <v>5</v>
      </c>
      <c r="D36" s="48" t="s">
        <v>215</v>
      </c>
    </row>
    <row r="37" spans="2:5" ht="18">
      <c r="B37" s="47" t="s">
        <v>252</v>
      </c>
      <c r="C37" s="48">
        <v>5</v>
      </c>
      <c r="D37" s="48" t="s">
        <v>215</v>
      </c>
    </row>
    <row r="38" spans="2:5" ht="18">
      <c r="B38" s="47" t="s">
        <v>175</v>
      </c>
      <c r="C38" s="48">
        <v>4</v>
      </c>
      <c r="D38" s="48" t="s">
        <v>216</v>
      </c>
    </row>
    <row r="39" spans="2:5" ht="18">
      <c r="B39" s="47" t="s">
        <v>170</v>
      </c>
      <c r="C39" s="48">
        <v>3</v>
      </c>
      <c r="D39" s="48" t="s">
        <v>218</v>
      </c>
    </row>
    <row r="40" spans="2:5" ht="18">
      <c r="B40" s="47" t="s">
        <v>176</v>
      </c>
      <c r="C40" s="48">
        <v>2</v>
      </c>
      <c r="D40" s="48" t="s">
        <v>223</v>
      </c>
    </row>
    <row r="41" spans="2:5" ht="18">
      <c r="B41" s="47" t="s">
        <v>177</v>
      </c>
      <c r="C41" s="48">
        <v>2</v>
      </c>
      <c r="D41" s="48" t="s">
        <v>223</v>
      </c>
    </row>
    <row r="42" spans="2:5" ht="18">
      <c r="B42" s="47" t="s">
        <v>253</v>
      </c>
      <c r="C42" s="48">
        <v>2</v>
      </c>
      <c r="D42" s="48" t="s">
        <v>223</v>
      </c>
    </row>
    <row r="43" spans="2:5" ht="18">
      <c r="B43" s="47" t="s">
        <v>254</v>
      </c>
      <c r="C43" s="48">
        <v>1</v>
      </c>
      <c r="D43" s="48" t="s">
        <v>228</v>
      </c>
    </row>
    <row r="44" spans="2:5" ht="18">
      <c r="B44" s="47" t="s">
        <v>174</v>
      </c>
      <c r="C44" s="48">
        <v>1</v>
      </c>
      <c r="D44" s="48" t="s">
        <v>228</v>
      </c>
    </row>
    <row r="45" spans="2:5" ht="18">
      <c r="B45" s="47" t="s">
        <v>255</v>
      </c>
      <c r="C45" s="48">
        <v>1</v>
      </c>
      <c r="D45" s="48" t="s">
        <v>228</v>
      </c>
    </row>
    <row r="46" spans="2:5" ht="18">
      <c r="B46" s="47" t="s">
        <v>256</v>
      </c>
      <c r="C46" s="48">
        <v>1</v>
      </c>
      <c r="D46" s="48" t="s">
        <v>228</v>
      </c>
    </row>
    <row r="47" spans="2:5" ht="18">
      <c r="B47" s="47" t="s">
        <v>257</v>
      </c>
      <c r="C47" s="48">
        <v>1</v>
      </c>
      <c r="D47" s="48" t="s">
        <v>228</v>
      </c>
    </row>
    <row r="48" spans="2:5" ht="18">
      <c r="B48" s="47" t="s">
        <v>258</v>
      </c>
      <c r="C48" s="48">
        <v>1</v>
      </c>
      <c r="D48" s="48" t="s">
        <v>228</v>
      </c>
    </row>
    <row r="49" spans="2:4" ht="18">
      <c r="B49" s="47" t="s">
        <v>259</v>
      </c>
      <c r="C49" s="48">
        <v>1</v>
      </c>
      <c r="D49" s="48" t="s">
        <v>228</v>
      </c>
    </row>
    <row r="50" spans="2:4" ht="18">
      <c r="B50" s="47" t="s">
        <v>173</v>
      </c>
      <c r="C50" s="48">
        <v>1</v>
      </c>
      <c r="D50" s="48" t="s">
        <v>228</v>
      </c>
    </row>
    <row r="51" spans="2:4" ht="18">
      <c r="B51" s="47" t="s">
        <v>47</v>
      </c>
      <c r="C51" s="48">
        <v>41</v>
      </c>
      <c r="D51" s="48" t="s">
        <v>260</v>
      </c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20201230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2020-12-31T15:18:15Z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