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9F46F4EF-3C2C-45EF-90DA-7E1E70C89207}" xr6:coauthVersionLast="45" xr6:coauthVersionMax="45" xr10:uidLastSave="{00000000-0000-0000-0000-000000000000}"/>
  <bookViews>
    <workbookView xWindow="-60" yWindow="-60" windowWidth="28920" windowHeight="15900" xr2:uid="{00000000-000D-0000-FFFF-FFFF00000000}"/>
  </bookViews>
  <sheets>
    <sheet name="20210126" sheetId="1" r:id="rId1"/>
  </sheets>
  <definedNames>
    <definedName name="_xlnm._FilterDatabase" localSheetId="0" hidden="1">'20210126'!#REF!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7" i="1" l="1"/>
  <c r="C126" i="1"/>
  <c r="M31" i="1" l="1"/>
  <c r="E3" i="1"/>
  <c r="E4" i="1"/>
  <c r="E5" i="1"/>
  <c r="E6" i="1"/>
  <c r="E7" i="1"/>
  <c r="E8" i="1"/>
  <c r="E9" i="1"/>
  <c r="E10" i="1"/>
  <c r="E11" i="1"/>
  <c r="F48" i="1" l="1"/>
  <c r="C24" i="1" l="1"/>
  <c r="C25" i="1"/>
  <c r="M15" i="1" l="1"/>
  <c r="B21" i="1" l="1"/>
  <c r="N14" i="1" l="1"/>
  <c r="N10" i="1"/>
  <c r="N6" i="1"/>
  <c r="N23" i="1"/>
  <c r="N27" i="1"/>
  <c r="N19" i="1"/>
  <c r="N51" i="1"/>
  <c r="N55" i="1"/>
  <c r="N59" i="1"/>
  <c r="N63" i="1"/>
  <c r="N43" i="1"/>
  <c r="N47" i="1"/>
  <c r="N38" i="1"/>
  <c r="N61" i="1"/>
  <c r="N40" i="1"/>
  <c r="N11" i="1"/>
  <c r="N26" i="1"/>
  <c r="N54" i="1"/>
  <c r="N46" i="1"/>
  <c r="N13" i="1"/>
  <c r="N9" i="1"/>
  <c r="N20" i="1"/>
  <c r="N24" i="1"/>
  <c r="N28" i="1"/>
  <c r="N48" i="1"/>
  <c r="N52" i="1"/>
  <c r="N56" i="1"/>
  <c r="N60" i="1"/>
  <c r="N64" i="1"/>
  <c r="N44" i="1"/>
  <c r="N39" i="1"/>
  <c r="N37" i="1"/>
  <c r="N45" i="1"/>
  <c r="N36" i="1"/>
  <c r="N22" i="1"/>
  <c r="N50" i="1"/>
  <c r="N62" i="1"/>
  <c r="N12" i="1"/>
  <c r="N8" i="1"/>
  <c r="N21" i="1"/>
  <c r="N25" i="1"/>
  <c r="N29" i="1"/>
  <c r="N49" i="1"/>
  <c r="N53" i="1"/>
  <c r="N57" i="1"/>
  <c r="N65" i="1"/>
  <c r="N7" i="1"/>
  <c r="N30" i="1"/>
  <c r="N58" i="1"/>
  <c r="N42" i="1"/>
  <c r="N41" i="1"/>
  <c r="C115" i="1"/>
  <c r="C119" i="1"/>
  <c r="C123" i="1"/>
  <c r="C120" i="1"/>
  <c r="C118" i="1"/>
  <c r="C116" i="1"/>
  <c r="C124" i="1"/>
  <c r="C125" i="1"/>
  <c r="C117" i="1"/>
  <c r="C121" i="1"/>
  <c r="C122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106" i="1"/>
  <c r="C98" i="1"/>
  <c r="C82" i="1"/>
  <c r="C74" i="1"/>
  <c r="C62" i="1"/>
  <c r="C50" i="1"/>
  <c r="C42" i="1"/>
  <c r="C30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110" i="1"/>
  <c r="C94" i="1"/>
  <c r="C86" i="1"/>
  <c r="C70" i="1"/>
  <c r="C54" i="1"/>
  <c r="C38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114" i="1"/>
  <c r="C102" i="1"/>
  <c r="C90" i="1"/>
  <c r="C78" i="1"/>
  <c r="C66" i="1"/>
  <c r="C58" i="1"/>
  <c r="C46" i="1"/>
  <c r="C34" i="1"/>
  <c r="B13" i="1" l="1"/>
  <c r="F3" i="1" l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<sst xmlns="http://schemas.openxmlformats.org/spreadsheetml/2006/main" count="215" uniqueCount="205">
  <si>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</si>
  <si>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</si>
  <si>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</si>
  <si>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</si>
  <si>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</si>
  <si>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</si>
  <si>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</si>
  <si>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</si>
  <si>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</si>
  <si>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</si>
  <si>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</si>
  <si>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</si>
  <si>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</si>
  <si>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</si>
  <si>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</si>
  <si>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</si>
  <si>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</si>
  <si>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</si>
  <si>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</si>
  <si>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</si>
  <si>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</si>
  <si>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</si>
  <si>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</si>
  <si>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</si>
  <si>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</si>
  <si>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</si>
  <si>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</si>
  <si>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</si>
  <si>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Casos en municipios con más de 10.000 habitantes</t>
  </si>
  <si>
    <t>Zaragoza</t>
  </si>
  <si>
    <t>Huesca</t>
  </si>
  <si>
    <t>Teruel</t>
  </si>
  <si>
    <t>MUNICIPIO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</si>
  <si>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</si>
  <si>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</si>
  <si>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</si>
  <si>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</si>
  <si>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</si>
  <si>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</si>
  <si>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</si>
  <si>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</si>
  <si>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</si>
  <si>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Total</t>
  </si>
  <si>
    <t>nº de casos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</si>
  <si>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</si>
  <si>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</si>
  <si>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</si>
  <si>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</si>
  <si>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</si>
  <si>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Dirección General de Asistencia Sanitaria</t>
  </si>
  <si>
    <t xml:space="preserve">Departamento de Sanidad </t>
  </si>
  <si>
    <t>Avenida Cataluña</t>
  </si>
  <si>
    <t>SECTOR</t>
  </si>
  <si>
    <t>Alcañiz</t>
  </si>
  <si>
    <t>BARBASTRO</t>
  </si>
  <si>
    <t>Almozara</t>
  </si>
  <si>
    <t>Comunidad De Calatayud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</si>
  <si>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</si>
  <si>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</si>
  <si>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</si>
  <si>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</si>
  <si>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</si>
  <si>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</si>
  <si>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</si>
  <si>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Reboleria</t>
  </si>
  <si>
    <t>Santa Isabel</t>
  </si>
  <si>
    <t>ALCAÑIZ</t>
  </si>
  <si>
    <t>Bajo Aragón</t>
  </si>
  <si>
    <t>Fernando El Catolico</t>
  </si>
  <si>
    <t>Hernan Cortes</t>
  </si>
  <si>
    <t>San Pablo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</si>
  <si>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</si>
  <si>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</si>
  <si>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</si>
  <si>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</si>
  <si>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</si>
  <si>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</si>
  <si>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</si>
  <si>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2 (Santo Grial)</t>
  </si>
  <si>
    <t>Delicias Norte</t>
  </si>
  <si>
    <t>San Jose Sur</t>
  </si>
  <si>
    <t>Ribera Alta Del Ebro</t>
  </si>
  <si>
    <t>Oliver</t>
  </si>
  <si>
    <t>Miralbueno-Garrapinillos</t>
  </si>
  <si>
    <t>Actur Sur</t>
  </si>
  <si>
    <t>Bajo Aragón-Caspe / Baix Aragó-Casp</t>
  </si>
  <si>
    <t>Actur Norte</t>
  </si>
  <si>
    <t>Fuentes De Ebro</t>
  </si>
  <si>
    <t>Independencia</t>
  </si>
  <si>
    <t>Andorra</t>
  </si>
  <si>
    <t>Andorra-Sierra De Arcos</t>
  </si>
  <si>
    <t>Ribera Baja Del Ebro</t>
  </si>
  <si>
    <t>Bajo Martín</t>
  </si>
  <si>
    <t>Campo De Daroca</t>
  </si>
  <si>
    <t>Valdejalón</t>
  </si>
  <si>
    <t>Calatayud Urbana</t>
  </si>
  <si>
    <t>Madre Vedruna-Miraflores</t>
  </si>
  <si>
    <t>Torrero La Paz</t>
  </si>
  <si>
    <t>Venecia</t>
  </si>
  <si>
    <t>Hijar</t>
  </si>
  <si>
    <t>Villamayor</t>
  </si>
  <si>
    <t xml:space="preserve">   LETALIDAD</t>
  </si>
  <si>
    <t xml:space="preserve">        MORTALIDAD/10.000</t>
  </si>
  <si>
    <t>Huesca Capital Nº 3 (Pirineos)</t>
  </si>
  <si>
    <t>Alagon</t>
  </si>
  <si>
    <t>Valderrobres</t>
  </si>
  <si>
    <t>Epila</t>
  </si>
  <si>
    <t>Valdefierro</t>
  </si>
  <si>
    <t>Zalfonada</t>
  </si>
  <si>
    <t>Zuera</t>
  </si>
  <si>
    <t>La Ribagorza</t>
  </si>
  <si>
    <t>Matarraña / Matarranya</t>
  </si>
  <si>
    <t>Campo De Borja</t>
  </si>
  <si>
    <t>Los Monegros</t>
  </si>
  <si>
    <t>Casetas</t>
  </si>
  <si>
    <t>Actur Oeste</t>
  </si>
  <si>
    <t>Monreal Del Campo</t>
  </si>
  <si>
    <t>Calanda</t>
  </si>
  <si>
    <t>Campo De Belchite</t>
  </si>
  <si>
    <t>Daroca</t>
  </si>
  <si>
    <t>Utrillas</t>
  </si>
  <si>
    <t>Benabarre</t>
  </si>
  <si>
    <t>Gallur</t>
  </si>
  <si>
    <t>Cuencas Mineras</t>
  </si>
  <si>
    <t>Somontano De Barbastro</t>
  </si>
  <si>
    <t>Borja</t>
  </si>
  <si>
    <t>Sariñena</t>
  </si>
  <si>
    <t>Barbastro</t>
  </si>
  <si>
    <t>Alhama De Aragon</t>
  </si>
  <si>
    <t>Parque Goya</t>
  </si>
  <si>
    <t>La Litera / La Llitera</t>
  </si>
  <si>
    <t>Monzon Urbana</t>
  </si>
  <si>
    <t>10  o más casos</t>
  </si>
  <si>
    <t>Cinca Medio</t>
  </si>
  <si>
    <t>Calaceite</t>
  </si>
  <si>
    <t>Provincia</t>
  </si>
  <si>
    <t>Otras</t>
  </si>
  <si>
    <t>Tarazona</t>
  </si>
  <si>
    <t>Calatayud Rural</t>
  </si>
  <si>
    <t>Graus</t>
  </si>
  <si>
    <t>Tamarite De Litera</t>
  </si>
  <si>
    <t>Fraga</t>
  </si>
  <si>
    <t>La Almunia De Doña Godina</t>
  </si>
  <si>
    <t>Caspe</t>
  </si>
  <si>
    <t>Tarazona Y El Moncayo</t>
  </si>
  <si>
    <t>Bajo Cinca / Baix Cinca</t>
  </si>
  <si>
    <t>Mora De Rubielos</t>
  </si>
  <si>
    <t>Gúdar-Javalambre</t>
  </si>
  <si>
    <t>Sierra De Albarracín</t>
  </si>
  <si>
    <t>Alcorisa</t>
  </si>
  <si>
    <t>Teruel Ensanche</t>
  </si>
  <si>
    <t>Huesca Capital Nº 1 (Perpetuo Socorro)</t>
  </si>
  <si>
    <t>Cella</t>
  </si>
  <si>
    <t>Huesca Rural</t>
  </si>
  <si>
    <t>Baguena</t>
  </si>
  <si>
    <t>Distribución por Sector Sanitario: en 36 casos confirmados no ha sido posible identificar el sector sanitario.</t>
  </si>
  <si>
    <t>Alto Gállego</t>
  </si>
  <si>
    <t>Bombarda</t>
  </si>
  <si>
    <t>Ejea De Los Caballeros</t>
  </si>
  <si>
    <t>Binefar</t>
  </si>
  <si>
    <t>Delicias Sur</t>
  </si>
  <si>
    <t>Tauste</t>
  </si>
  <si>
    <t>Jaca</t>
  </si>
  <si>
    <t>Sarrion</t>
  </si>
  <si>
    <t>Casablanca</t>
  </si>
  <si>
    <t>Sabiñanigo</t>
  </si>
  <si>
    <t>Santa Eulalia Del Campo</t>
  </si>
  <si>
    <t>Bujaraloz</t>
  </si>
  <si>
    <t>Villel</t>
  </si>
  <si>
    <r>
      <t xml:space="preserve">Datos de 26/01/2021 </t>
    </r>
    <r>
      <rPr>
        <i/>
        <sz val="10"/>
        <color theme="1"/>
        <rFont val="Calibri"/>
        <family val="2"/>
        <scheme val="minor"/>
      </rPr>
      <t>(periodo desde 15/02/2020)</t>
    </r>
  </si>
  <si>
    <t>70.31</t>
  </si>
  <si>
    <t>19.79</t>
  </si>
  <si>
    <t>7.94</t>
  </si>
  <si>
    <t>1.38</t>
  </si>
  <si>
    <t>0.58</t>
  </si>
  <si>
    <t>Distribución por provincias: en 5 casos no ha sido posible identificar la provincia de procedencia</t>
  </si>
  <si>
    <t>Distribución por edad y sexo: en 22 casos confirmados no ha sido posible identificar la edad o el sexo</t>
  </si>
  <si>
    <t>Sintomatología: en 7 casos es desconocida</t>
  </si>
  <si>
    <t>Maestrazgo</t>
  </si>
  <si>
    <t>Distribución por Comarcas: en 34 casos confirmados no ha sido posible identificar la comarca.</t>
  </si>
  <si>
    <t>Almudevar</t>
  </si>
  <si>
    <t>Cedrillas</t>
  </si>
  <si>
    <t>Albarracin</t>
  </si>
  <si>
    <t>Maella</t>
  </si>
  <si>
    <t>Alfambra</t>
  </si>
  <si>
    <t>Aliaga</t>
  </si>
  <si>
    <t>Cantavieja</t>
  </si>
  <si>
    <t>Castejon De Sos</t>
  </si>
  <si>
    <t>Herrera De Los Navarros</t>
  </si>
  <si>
    <t>Mequinenza</t>
  </si>
  <si>
    <t>Mosqueruela</t>
  </si>
  <si>
    <t>Distribución por ZBS: en 36 casos confirmados no ha sido posible identificar la ZBS</t>
  </si>
  <si>
    <t xml:space="preserve">Zaragoza </t>
  </si>
  <si>
    <t xml:space="preserve">Teruel </t>
  </si>
  <si>
    <t xml:space="preserve">Alcañiz </t>
  </si>
  <si>
    <t xml:space="preserve">Huesca </t>
  </si>
  <si>
    <t xml:space="preserve">Calatayud </t>
  </si>
  <si>
    <t xml:space="preserve">Barbastro </t>
  </si>
  <si>
    <t xml:space="preserve">Ejea De Los Caballeros </t>
  </si>
  <si>
    <t xml:space="preserve">Cuarte De Huerva </t>
  </si>
  <si>
    <t xml:space="preserve">Monzón </t>
  </si>
  <si>
    <t xml:space="preserve">Utebo </t>
  </si>
  <si>
    <t xml:space="preserve">Fraga </t>
  </si>
  <si>
    <t xml:space="preserve">Tarazona </t>
  </si>
  <si>
    <t>Sin identificar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</si>
</sst>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7DD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0" fontId="5" fillId="0" borderId="0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4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0" fontId="6" fillId="5" borderId="2" xfId="0" applyFont="1" applyFill="1" applyBorder="1" applyAlignment="1">
      <alignment horizontal="left" vertical="center"/>
    </xf>
    <xf numFmtId="9" fontId="6" fillId="5" borderId="1" xfId="1" applyNumberFormat="1" applyFont="1" applyFill="1" applyBorder="1"/>
    <xf numFmtId="3" fontId="0" fillId="0" borderId="0" xfId="0" applyNumberFormat="1"/>
    <xf numFmtId="0" fontId="9" fillId="11" borderId="10" xfId="0" applyFont="1" applyFill="1" applyBorder="1" applyAlignment="1">
      <alignment horizontal="left"/>
    </xf>
    <xf numFmtId="0" fontId="10" fillId="0" borderId="0" xfId="0" applyFont="1"/>
    <xf numFmtId="0" fontId="7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" fillId="16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center"/>
    </xf>
    <xf numFmtId="0" fontId="8" fillId="12" borderId="5" xfId="0" applyFont="1" applyFill="1" applyBorder="1"/>
    <xf numFmtId="4" fontId="12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2" fillId="9" borderId="1" xfId="1" applyNumberFormat="1" applyFont="1" applyFill="1" applyBorder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8" fillId="21" borderId="5" xfId="0" applyFont="1" applyFill="1" applyBorder="1" applyAlignment="1"/>
    <xf numFmtId="0" fontId="9" fillId="11" borderId="5" xfId="0" applyFont="1" applyFill="1" applyBorder="1" applyAlignment="1">
      <alignment horizontal="right" wrapText="1"/>
    </xf>
    <xf numFmtId="10" fontId="9" fillId="11" borderId="17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/>
    </xf>
    <xf numFmtId="0" fontId="6" fillId="22" borderId="5" xfId="0" applyFont="1" applyFill="1" applyBorder="1" applyAlignment="1">
      <alignment vertical="center"/>
    </xf>
    <xf numFmtId="0" fontId="6" fillId="15" borderId="5" xfId="0" applyFont="1" applyFill="1" applyBorder="1" applyAlignment="1">
      <alignment vertical="center"/>
    </xf>
    <xf numFmtId="0" fontId="3" fillId="19" borderId="5" xfId="0" applyFont="1" applyFill="1" applyBorder="1" applyAlignment="1">
      <alignment vertical="center"/>
    </xf>
    <xf numFmtId="0" fontId="3" fillId="20" borderId="5" xfId="0" applyFont="1" applyFill="1" applyBorder="1" applyAlignment="1">
      <alignment vertical="center"/>
    </xf>
    <xf numFmtId="0" fontId="3" fillId="17" borderId="5" xfId="0" applyFont="1" applyFill="1" applyBorder="1" applyAlignment="1">
      <alignment vertical="center"/>
    </xf>
    <xf numFmtId="0" fontId="3" fillId="18" borderId="5" xfId="0" applyFont="1" applyFill="1" applyBorder="1" applyAlignment="1">
      <alignment vertical="center"/>
    </xf>
    <xf numFmtId="0" fontId="3" fillId="21" borderId="5" xfId="0" applyFont="1" applyFill="1" applyBorder="1" applyAlignment="1">
      <alignment vertical="center"/>
    </xf>
    <xf numFmtId="0" fontId="3" fillId="23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0" fontId="6" fillId="15" borderId="10" xfId="0" applyFont="1" applyFill="1" applyBorder="1" applyAlignment="1">
      <alignment vertical="center"/>
    </xf>
    <xf numFmtId="0" fontId="3" fillId="23" borderId="10" xfId="0" applyFont="1" applyFill="1" applyBorder="1" applyAlignment="1">
      <alignment vertical="center"/>
    </xf>
    <xf numFmtId="0" fontId="8" fillId="20" borderId="10" xfId="0" applyFont="1" applyFill="1" applyBorder="1" applyAlignment="1">
      <alignment vertical="center"/>
    </xf>
    <xf numFmtId="0" fontId="8" fillId="17" borderId="10" xfId="0" applyFont="1" applyFill="1" applyBorder="1" applyAlignment="1">
      <alignment vertical="center"/>
    </xf>
    <xf numFmtId="0" fontId="8" fillId="18" borderId="10" xfId="0" applyFont="1" applyFill="1" applyBorder="1" applyAlignment="1">
      <alignment vertical="center"/>
    </xf>
    <xf numFmtId="0" fontId="8" fillId="21" borderId="10" xfId="0" applyFont="1" applyFill="1" applyBorder="1" applyAlignment="1">
      <alignment vertical="center"/>
    </xf>
    <xf numFmtId="0" fontId="8" fillId="19" borderId="10" xfId="0" applyFont="1" applyFill="1" applyBorder="1" applyAlignment="1">
      <alignment vertical="center"/>
    </xf>
    <xf numFmtId="10" fontId="6" fillId="5" borderId="17" xfId="0" applyNumberFormat="1" applyFont="1" applyFill="1" applyBorder="1" applyAlignment="1">
      <alignment vertical="center"/>
    </xf>
    <xf numFmtId="10" fontId="6" fillId="22" borderId="17" xfId="0" applyNumberFormat="1" applyFont="1" applyFill="1" applyBorder="1" applyAlignment="1">
      <alignment vertical="center"/>
    </xf>
    <xf numFmtId="10" fontId="6" fillId="15" borderId="17" xfId="0" applyNumberFormat="1" applyFont="1" applyFill="1" applyBorder="1" applyAlignment="1">
      <alignment vertical="center"/>
    </xf>
    <xf numFmtId="10" fontId="8" fillId="19" borderId="17" xfId="0" applyNumberFormat="1" applyFont="1" applyFill="1" applyBorder="1" applyAlignment="1">
      <alignment vertical="center"/>
    </xf>
    <xf numFmtId="10" fontId="8" fillId="20" borderId="17" xfId="0" applyNumberFormat="1" applyFont="1" applyFill="1" applyBorder="1" applyAlignment="1">
      <alignment vertical="center"/>
    </xf>
    <xf numFmtId="10" fontId="8" fillId="17" borderId="17" xfId="0" applyNumberFormat="1" applyFont="1" applyFill="1" applyBorder="1" applyAlignment="1">
      <alignment vertical="center"/>
    </xf>
    <xf numFmtId="10" fontId="8" fillId="18" borderId="17" xfId="0" applyNumberFormat="1" applyFont="1" applyFill="1" applyBorder="1" applyAlignment="1">
      <alignment vertical="center"/>
    </xf>
    <xf numFmtId="10" fontId="8" fillId="21" borderId="17" xfId="0" applyNumberFormat="1" applyFont="1" applyFill="1" applyBorder="1" applyAlignment="1">
      <alignment vertical="center"/>
    </xf>
    <xf numFmtId="10" fontId="3" fillId="23" borderId="17" xfId="0" applyNumberFormat="1" applyFont="1" applyFill="1" applyBorder="1" applyAlignment="1">
      <alignment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 wrapText="1"/>
    </xf>
    <xf numFmtId="0" fontId="8" fillId="7" borderId="12" xfId="0" applyNumberFormat="1" applyFont="1" applyFill="1" applyBorder="1" applyAlignment="1">
      <alignment wrapText="1"/>
    </xf>
    <xf numFmtId="0" fontId="6" fillId="5" borderId="5" xfId="0" applyFont="1" applyFill="1" applyBorder="1" applyAlignment="1"/>
    <xf numFmtId="10" fontId="1" fillId="6" borderId="13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7" fillId="5" borderId="24" xfId="0" applyFont="1" applyFill="1" applyBorder="1"/>
    <xf numFmtId="0" fontId="8" fillId="10" borderId="24" xfId="0" applyFont="1" applyFill="1" applyBorder="1"/>
    <xf numFmtId="0" fontId="8" fillId="12" borderId="24" xfId="0" applyFont="1" applyFill="1" applyBorder="1"/>
    <xf numFmtId="0" fontId="8" fillId="13" borderId="24" xfId="0" applyFont="1" applyFill="1" applyBorder="1"/>
    <xf numFmtId="0" fontId="8" fillId="14" borderId="24" xfId="0" applyFont="1" applyFill="1" applyBorder="1"/>
    <xf numFmtId="9" fontId="0" fillId="0" borderId="0" xfId="0" applyNumberFormat="1"/>
    <xf numFmtId="10" fontId="0" fillId="9" borderId="5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3" fillId="24" borderId="3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9" fontId="0" fillId="0" borderId="1" xfId="1" applyFont="1" applyFill="1" applyBorder="1"/>
    <xf numFmtId="10" fontId="6" fillId="5" borderId="5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center" vertical="center"/>
    </xf>
    <xf numFmtId="0" fontId="8" fillId="25" borderId="5" xfId="0" applyFont="1" applyFill="1" applyBorder="1" applyAlignment="1"/>
    <xf numFmtId="10" fontId="8" fillId="25" borderId="5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horizontal="right" vertical="center" wrapText="1"/>
    </xf>
    <xf numFmtId="0" fontId="3" fillId="24" borderId="13" xfId="0" applyFont="1" applyFill="1" applyBorder="1" applyAlignment="1">
      <alignment horizontal="right" vertical="center" wrapText="1"/>
    </xf>
    <xf numFmtId="0" fontId="14" fillId="26" borderId="0" xfId="0" applyFont="1" applyFill="1"/>
    <xf numFmtId="0" fontId="13" fillId="26" borderId="0" xfId="0" applyFont="1" applyFill="1" applyAlignment="1">
      <alignment horizontal="left"/>
    </xf>
    <xf numFmtId="0" fontId="14" fillId="26" borderId="0" xfId="0" applyFont="1" applyFill="1" applyBorder="1" applyAlignment="1">
      <alignment horizontal="left" vertical="center"/>
    </xf>
    <xf numFmtId="0" fontId="0" fillId="8" borderId="25" xfId="0" applyFont="1" applyFill="1" applyBorder="1" applyAlignment="1">
      <alignment vertical="center"/>
    </xf>
    <xf numFmtId="2" fontId="11" fillId="0" borderId="0" xfId="0" applyNumberFormat="1" applyFont="1" applyAlignment="1">
      <alignment vertical="center" wrapText="1"/>
    </xf>
    <xf numFmtId="2" fontId="0" fillId="0" borderId="0" xfId="0" applyNumberFormat="1"/>
    <xf numFmtId="2" fontId="11" fillId="0" borderId="0" xfId="0" applyNumberFormat="1" applyFont="1" applyAlignment="1">
      <alignment horizontal="right" vertical="center" wrapText="1"/>
    </xf>
    <xf numFmtId="0" fontId="0" fillId="0" borderId="5" xfId="0" applyFill="1" applyBorder="1"/>
    <xf numFmtId="10" fontId="0" fillId="27" borderId="5" xfId="0" applyNumberFormat="1" applyFont="1" applyFill="1" applyBorder="1" applyAlignment="1">
      <alignment horizontal="right" vertical="center"/>
    </xf>
    <xf numFmtId="0" fontId="0" fillId="27" borderId="5" xfId="0" applyFont="1" applyFill="1" applyBorder="1" applyAlignment="1">
      <alignment vertical="center"/>
    </xf>
    <xf numFmtId="0" fontId="7" fillId="27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0" fontId="0" fillId="27" borderId="6" xfId="0" applyFont="1" applyFill="1" applyBorder="1" applyAlignment="1">
      <alignment vertical="center"/>
    </xf>
    <xf numFmtId="10" fontId="0" fillId="27" borderId="6" xfId="0" applyNumberFormat="1" applyFont="1" applyFill="1" applyBorder="1" applyAlignment="1">
      <alignment horizontal="right" vertical="center"/>
    </xf>
    <xf numFmtId="0" fontId="7" fillId="27" borderId="6" xfId="0" applyFont="1" applyFill="1" applyBorder="1" applyAlignment="1"/>
    <xf numFmtId="0" fontId="8" fillId="10" borderId="5" xfId="0" applyFont="1" applyFill="1" applyBorder="1"/>
    <xf numFmtId="0" fontId="8" fillId="13" borderId="5" xfId="0" applyFont="1" applyFill="1" applyBorder="1"/>
    <xf numFmtId="10" fontId="8" fillId="10" borderId="5" xfId="0" applyNumberFormat="1" applyFont="1" applyFill="1" applyBorder="1" applyAlignment="1">
      <alignment horizontal="right"/>
    </xf>
    <xf numFmtId="10" fontId="8" fillId="12" borderId="5" xfId="0" applyNumberFormat="1" applyFont="1" applyFill="1" applyBorder="1" applyAlignment="1">
      <alignment horizontal="right"/>
    </xf>
    <xf numFmtId="10" fontId="8" fillId="13" borderId="5" xfId="0" applyNumberFormat="1" applyFont="1" applyFill="1" applyBorder="1" applyAlignment="1">
      <alignment horizontal="right"/>
    </xf>
    <xf numFmtId="10" fontId="8" fillId="14" borderId="5" xfId="0" applyNumberFormat="1" applyFont="1" applyFill="1" applyBorder="1" applyAlignment="1">
      <alignment horizontal="right"/>
    </xf>
    <xf numFmtId="0" fontId="6" fillId="5" borderId="20" xfId="0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0" fontId="6" fillId="5" borderId="22" xfId="0" applyNumberFormat="1" applyFont="1" applyFill="1" applyBorder="1" applyAlignment="1">
      <alignment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0" fillId="0" borderId="26" xfId="0" applyFill="1" applyBorder="1"/>
    <xf numFmtId="10" fontId="0" fillId="9" borderId="26" xfId="0" applyNumberFormat="1" applyFont="1" applyFill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C7DDF1"/>
      <color rgb="FFFEE2DA"/>
      <color rgb="FFFEC2B8"/>
      <color rgb="FFFF9797"/>
      <color rgb="FFFF7C80"/>
      <color rgb="FFBDD7EE"/>
      <color rgb="FF9BC2E6"/>
      <color rgb="FFFFE3E3"/>
      <color rgb="FFFF8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7"/>
  <sheetViews>
    <sheetView tabSelected="1" zoomScale="70" zoomScaleNormal="70" workbookViewId="0">
      <selection activeCell="G119" sqref="G119"/>
    </sheetView>
  </sheetViews>
  <sheetFormatPr baseColWidth="10" defaultColWidth="9.140625" defaultRowHeight="15" x14ac:dyDescent="0.25"/>
  <cols>
    <col min="1" max="1" width="26.28515625" customWidth="1"/>
    <col min="2" max="4" width="15.7109375" customWidth="1"/>
    <col min="5" max="6" width="17.140625" customWidth="1"/>
    <col min="7" max="7" width="24" customWidth="1"/>
    <col min="8" max="8" width="7.140625" customWidth="1"/>
    <col min="9" max="11" width="5.5703125" customWidth="1"/>
    <col min="12" max="12" width="28" style="46" customWidth="1"/>
    <col min="13" max="13" width="12.7109375" customWidth="1"/>
    <col min="14" max="14" width="10.140625" customWidth="1"/>
    <col min="15" max="15" width="9.140625" style="43"/>
    <col min="18" max="18" width="14.7109375" customWidth="1"/>
  </cols>
  <sheetData>
    <row r="1" spans="1:14" ht="15" customHeight="1" thickBot="1" x14ac:dyDescent="0.3">
      <c r="A1" s="23" t="s">
        <v>176</v>
      </c>
      <c r="I1" s="111" t="s">
        <v>49</v>
      </c>
      <c r="J1" s="111"/>
      <c r="K1" s="111"/>
      <c r="L1" s="112"/>
    </row>
    <row r="2" spans="1:14" ht="15" customHeight="1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1" t="s">
        <v>18</v>
      </c>
      <c r="F2" s="11" t="s">
        <v>19</v>
      </c>
      <c r="G2" s="36" t="s">
        <v>44</v>
      </c>
      <c r="I2" s="113" t="s">
        <v>50</v>
      </c>
      <c r="J2" s="111"/>
      <c r="K2" s="111"/>
      <c r="L2" s="112"/>
    </row>
    <row r="3" spans="1:14" ht="15" customHeight="1" thickBot="1" x14ac:dyDescent="0.3">
      <c r="A3" s="1" t="s">
        <v>4</v>
      </c>
      <c r="B3" s="16">
        <v>2</v>
      </c>
      <c r="C3" s="17">
        <v>4</v>
      </c>
      <c r="D3" s="8">
        <v>6</v>
      </c>
      <c r="E3" s="12">
        <f>D3/$D$12</f>
        <v>7.0838252656434475E-3</v>
      </c>
      <c r="F3" s="103">
        <f>E3</f>
        <v>7.0838252656434475E-3</v>
      </c>
      <c r="G3" s="12">
        <v>1.8832391713747645E-3</v>
      </c>
    </row>
    <row r="4" spans="1:14" ht="15" customHeight="1" thickBot="1" x14ac:dyDescent="0.3">
      <c r="A4" s="1" t="s">
        <v>5</v>
      </c>
      <c r="B4" s="18">
        <v>39</v>
      </c>
      <c r="C4" s="15">
        <v>58</v>
      </c>
      <c r="D4" s="8">
        <v>97</v>
      </c>
      <c r="E4" s="12">
        <f t="shared" ref="E4:E11" si="0">D4/$D$12</f>
        <v>0.11452184179456906</v>
      </c>
      <c r="F4" s="103">
        <f>F3+E4</f>
        <v>0.12160566706021252</v>
      </c>
      <c r="G4" s="12">
        <v>0.10922787193973635</v>
      </c>
      <c r="L4" s="24" t="s">
        <v>155</v>
      </c>
    </row>
    <row r="5" spans="1:14" ht="15" customHeight="1" thickBot="1" x14ac:dyDescent="0.3">
      <c r="A5" s="1" t="s">
        <v>6</v>
      </c>
      <c r="B5" s="18">
        <v>42</v>
      </c>
      <c r="C5" s="15">
        <v>39</v>
      </c>
      <c r="D5" s="8">
        <v>81</v>
      </c>
      <c r="E5" s="12">
        <f t="shared" si="0"/>
        <v>9.5631641086186547E-2</v>
      </c>
      <c r="F5" s="103">
        <f>F4+E5</f>
        <v>0.21723730814639908</v>
      </c>
      <c r="G5" s="12">
        <v>6.7796610169491525E-2</v>
      </c>
      <c r="H5" s="34"/>
      <c r="I5" s="35"/>
      <c r="J5" s="35"/>
      <c r="L5" s="51" t="s">
        <v>52</v>
      </c>
      <c r="M5" s="52" t="s">
        <v>25</v>
      </c>
      <c r="N5" s="53" t="s">
        <v>26</v>
      </c>
    </row>
    <row r="6" spans="1:14" ht="15" customHeight="1" thickBot="1" x14ac:dyDescent="0.3">
      <c r="A6" s="1" t="s">
        <v>7</v>
      </c>
      <c r="B6" s="18">
        <v>54</v>
      </c>
      <c r="C6" s="15">
        <v>48</v>
      </c>
      <c r="D6" s="8">
        <v>102</v>
      </c>
      <c r="E6" s="12">
        <f t="shared" si="0"/>
        <v>0.1204250295159386</v>
      </c>
      <c r="F6" s="103">
        <f t="shared" ref="F6:F11" si="1">F5+E6</f>
        <v>0.33766233766233766</v>
      </c>
      <c r="G6" s="12">
        <v>0.11864406779661017</v>
      </c>
      <c r="H6" s="34"/>
      <c r="I6" s="35"/>
      <c r="J6" s="35"/>
      <c r="K6" s="35"/>
      <c r="L6" s="63" t="s">
        <v>34</v>
      </c>
      <c r="M6" s="54">
        <v>228</v>
      </c>
      <c r="N6" s="72">
        <f>M6/B$21</f>
        <v>0.26237054085155354</v>
      </c>
    </row>
    <row r="7" spans="1:14" ht="15" customHeight="1" thickBot="1" x14ac:dyDescent="0.3">
      <c r="A7" s="1" t="s">
        <v>8</v>
      </c>
      <c r="B7" s="18">
        <v>68</v>
      </c>
      <c r="C7" s="15">
        <v>61</v>
      </c>
      <c r="D7" s="8">
        <v>129</v>
      </c>
      <c r="E7" s="12">
        <f t="shared" si="0"/>
        <v>0.15230224321133412</v>
      </c>
      <c r="F7" s="103">
        <f t="shared" si="1"/>
        <v>0.48996458087367178</v>
      </c>
      <c r="G7" s="12">
        <v>0.13559322033898305</v>
      </c>
      <c r="H7" s="34"/>
      <c r="I7" s="35"/>
      <c r="J7" s="35"/>
      <c r="K7" s="35"/>
      <c r="L7" s="64" t="s">
        <v>23</v>
      </c>
      <c r="M7" s="55">
        <v>201</v>
      </c>
      <c r="N7" s="73">
        <f>M7/B$21</f>
        <v>0.23130034522439585</v>
      </c>
    </row>
    <row r="8" spans="1:14" ht="15" customHeight="1" thickBot="1" x14ac:dyDescent="0.3">
      <c r="A8" s="1" t="s">
        <v>9</v>
      </c>
      <c r="B8" s="18">
        <v>50</v>
      </c>
      <c r="C8" s="15">
        <v>84</v>
      </c>
      <c r="D8" s="8">
        <v>134</v>
      </c>
      <c r="E8" s="12">
        <f t="shared" si="0"/>
        <v>0.15820543093270367</v>
      </c>
      <c r="F8" s="103">
        <f t="shared" si="1"/>
        <v>0.64817001180637546</v>
      </c>
      <c r="G8" s="12">
        <v>0.17137476459510359</v>
      </c>
      <c r="H8" s="34"/>
      <c r="I8" s="35"/>
      <c r="J8" s="35"/>
      <c r="K8" s="35"/>
      <c r="L8" s="65" t="s">
        <v>13</v>
      </c>
      <c r="M8" s="56">
        <v>140</v>
      </c>
      <c r="N8" s="74">
        <f>M8/B$21</f>
        <v>0.1611047180667434</v>
      </c>
    </row>
    <row r="9" spans="1:14" ht="15" customHeight="1" thickBot="1" x14ac:dyDescent="0.3">
      <c r="A9" s="1" t="s">
        <v>10</v>
      </c>
      <c r="B9" s="18">
        <v>64</v>
      </c>
      <c r="C9" s="15">
        <v>69</v>
      </c>
      <c r="D9" s="8">
        <v>133</v>
      </c>
      <c r="E9" s="12">
        <f t="shared" si="0"/>
        <v>0.15702479338842976</v>
      </c>
      <c r="F9" s="103">
        <f t="shared" si="1"/>
        <v>0.80519480519480524</v>
      </c>
      <c r="G9" s="12">
        <v>0.160075329566855</v>
      </c>
      <c r="I9" s="34"/>
      <c r="J9" s="35"/>
      <c r="K9" s="35"/>
      <c r="L9" s="71" t="s">
        <v>22</v>
      </c>
      <c r="M9" s="57">
        <v>118</v>
      </c>
      <c r="N9" s="75">
        <f>M9/B$21</f>
        <v>0.13578826237054084</v>
      </c>
    </row>
    <row r="10" spans="1:14" ht="15" customHeight="1" thickBot="1" x14ac:dyDescent="0.3">
      <c r="A10" s="1" t="s">
        <v>11</v>
      </c>
      <c r="B10" s="18">
        <v>30</v>
      </c>
      <c r="C10" s="15">
        <v>42</v>
      </c>
      <c r="D10" s="8">
        <v>72</v>
      </c>
      <c r="E10" s="12">
        <f t="shared" si="0"/>
        <v>8.5005903187721374E-2</v>
      </c>
      <c r="F10" s="103">
        <f t="shared" si="1"/>
        <v>0.89020070838252663</v>
      </c>
      <c r="G10" s="12">
        <v>9.6045197740112997E-2</v>
      </c>
      <c r="J10" s="34"/>
      <c r="K10" s="35"/>
      <c r="L10" s="67" t="s">
        <v>66</v>
      </c>
      <c r="M10" s="58">
        <v>43</v>
      </c>
      <c r="N10" s="76">
        <f>M10/B$21</f>
        <v>4.9482163406214037E-2</v>
      </c>
    </row>
    <row r="11" spans="1:14" ht="15" customHeight="1" thickBot="1" x14ac:dyDescent="0.3">
      <c r="A11" s="1" t="s">
        <v>58</v>
      </c>
      <c r="B11" s="18">
        <v>40</v>
      </c>
      <c r="C11" s="15">
        <v>53</v>
      </c>
      <c r="D11" s="8">
        <v>93</v>
      </c>
      <c r="E11" s="12">
        <f t="shared" si="0"/>
        <v>0.10979929161747344</v>
      </c>
      <c r="F11" s="103">
        <f t="shared" si="1"/>
        <v>1</v>
      </c>
      <c r="G11" s="44">
        <v>0.13935969868173259</v>
      </c>
      <c r="J11" s="34"/>
      <c r="K11" s="35"/>
      <c r="L11" s="68" t="s">
        <v>12</v>
      </c>
      <c r="M11" s="59">
        <v>36</v>
      </c>
      <c r="N11" s="77">
        <f t="shared" ref="N11:N14" si="2">M11/B$21</f>
        <v>4.1426927502876867E-2</v>
      </c>
    </row>
    <row r="12" spans="1:14" ht="15" customHeight="1" thickBot="1" x14ac:dyDescent="0.3">
      <c r="A12" s="22" t="s">
        <v>42</v>
      </c>
      <c r="B12" s="37">
        <v>389</v>
      </c>
      <c r="C12" s="99">
        <v>458</v>
      </c>
      <c r="D12" s="37">
        <v>847</v>
      </c>
      <c r="E12" s="29"/>
      <c r="J12" s="34"/>
      <c r="K12" s="35"/>
      <c r="L12" s="69" t="s">
        <v>33</v>
      </c>
      <c r="M12" s="60">
        <v>35</v>
      </c>
      <c r="N12" s="78">
        <f t="shared" si="2"/>
        <v>4.0276179516685849E-2</v>
      </c>
    </row>
    <row r="13" spans="1:14" ht="15" customHeight="1" x14ac:dyDescent="0.25">
      <c r="A13" s="4"/>
      <c r="B13" s="7">
        <f>B12/D12</f>
        <v>0.45926800472255019</v>
      </c>
      <c r="C13" s="7">
        <f>C12/D12</f>
        <v>0.54073199527744986</v>
      </c>
      <c r="D13" s="5"/>
      <c r="F13" s="29"/>
      <c r="K13" s="35"/>
      <c r="L13" s="70" t="s">
        <v>54</v>
      </c>
      <c r="M13" s="61">
        <v>32</v>
      </c>
      <c r="N13" s="79">
        <f t="shared" si="2"/>
        <v>3.6823935558112773E-2</v>
      </c>
    </row>
    <row r="14" spans="1:14" ht="15" customHeight="1" thickBot="1" x14ac:dyDescent="0.3">
      <c r="A14" s="24" t="s">
        <v>175</v>
      </c>
      <c r="D14" s="5"/>
      <c r="E14" s="29"/>
      <c r="J14" s="39"/>
      <c r="K14" s="35"/>
      <c r="L14" s="66" t="s">
        <v>41</v>
      </c>
      <c r="M14" s="62">
        <v>36</v>
      </c>
      <c r="N14" s="80">
        <f t="shared" si="2"/>
        <v>4.1426927502876867E-2</v>
      </c>
    </row>
    <row r="15" spans="1:14" ht="15" customHeight="1" thickBot="1" x14ac:dyDescent="0.3">
      <c r="A15" s="100" t="s">
        <v>135</v>
      </c>
      <c r="B15" s="101" t="s">
        <v>43</v>
      </c>
      <c r="C15" s="102" t="s">
        <v>26</v>
      </c>
      <c r="D15" s="6"/>
      <c r="E15" s="29"/>
      <c r="J15" s="39"/>
      <c r="L15" s="132" t="s">
        <v>24</v>
      </c>
      <c r="M15" s="133">
        <f>SUM(M6:M14)</f>
        <v>869</v>
      </c>
      <c r="N15" s="134"/>
    </row>
    <row r="16" spans="1:14" ht="15" customHeight="1" x14ac:dyDescent="0.25">
      <c r="A16" s="96" t="s">
        <v>29</v>
      </c>
      <c r="B16" s="97">
        <v>611</v>
      </c>
      <c r="C16" s="98" t="s">
        <v>170</v>
      </c>
      <c r="E16" s="29"/>
      <c r="J16" s="40"/>
      <c r="K16" s="41"/>
    </row>
    <row r="17" spans="1:15" ht="15" customHeight="1" thickBot="1" x14ac:dyDescent="0.3">
      <c r="A17" s="96" t="s">
        <v>31</v>
      </c>
      <c r="B17" s="97">
        <v>172</v>
      </c>
      <c r="C17" s="98" t="s">
        <v>171</v>
      </c>
      <c r="E17" s="29"/>
      <c r="G17" t="s">
        <v>169</v>
      </c>
      <c r="J17" s="40"/>
      <c r="K17" s="41"/>
      <c r="L17" s="19" t="s">
        <v>28</v>
      </c>
      <c r="M17" s="19"/>
      <c r="N17" s="19"/>
    </row>
    <row r="18" spans="1:15" ht="18.75" thickBot="1" x14ac:dyDescent="0.3">
      <c r="A18" s="96" t="s">
        <v>30</v>
      </c>
      <c r="B18" s="97">
        <v>69</v>
      </c>
      <c r="C18" s="98" t="s">
        <v>172</v>
      </c>
      <c r="G18" s="135" t="s">
        <v>101</v>
      </c>
      <c r="H18" s="136"/>
      <c r="J18" s="34"/>
      <c r="K18" s="35"/>
      <c r="L18" s="81" t="s">
        <v>32</v>
      </c>
      <c r="M18" s="82" t="s">
        <v>25</v>
      </c>
      <c r="N18" s="83" t="s">
        <v>26</v>
      </c>
    </row>
    <row r="19" spans="1:15" ht="18.75" thickBot="1" x14ac:dyDescent="0.3">
      <c r="A19" s="96" t="s">
        <v>136</v>
      </c>
      <c r="B19" s="97">
        <v>12</v>
      </c>
      <c r="C19" s="98" t="s">
        <v>173</v>
      </c>
      <c r="G19" s="139">
        <v>3.1E-2</v>
      </c>
      <c r="H19" s="140"/>
      <c r="J19" s="34"/>
      <c r="K19" s="35"/>
      <c r="L19" s="30" t="s">
        <v>192</v>
      </c>
      <c r="M19" s="48">
        <v>450</v>
      </c>
      <c r="N19" s="49">
        <f>M19/B$21</f>
        <v>0.51783659378596092</v>
      </c>
    </row>
    <row r="20" spans="1:15" ht="18.75" thickBot="1" x14ac:dyDescent="0.3">
      <c r="A20" s="96" t="s">
        <v>41</v>
      </c>
      <c r="B20" s="97">
        <v>5</v>
      </c>
      <c r="C20" s="98" t="s">
        <v>174</v>
      </c>
      <c r="I20" s="13"/>
      <c r="J20" s="34"/>
      <c r="K20" s="35"/>
      <c r="L20" s="30" t="s">
        <v>193</v>
      </c>
      <c r="M20" s="48">
        <v>61</v>
      </c>
      <c r="N20" s="49">
        <f t="shared" ref="N20:N30" si="3">M20/B$21</f>
        <v>7.0195627157652471E-2</v>
      </c>
    </row>
    <row r="21" spans="1:15" ht="18.75" thickBot="1" x14ac:dyDescent="0.3">
      <c r="A21" s="108" t="s">
        <v>24</v>
      </c>
      <c r="B21" s="109">
        <f>SUM(B16:B20)</f>
        <v>869</v>
      </c>
      <c r="C21" s="110"/>
      <c r="G21" s="135" t="s">
        <v>102</v>
      </c>
      <c r="H21" s="136"/>
      <c r="I21" s="14"/>
      <c r="J21" s="6"/>
      <c r="K21" s="35"/>
      <c r="L21" s="30" t="s">
        <v>194</v>
      </c>
      <c r="M21" s="48">
        <v>24</v>
      </c>
      <c r="N21" s="49">
        <f t="shared" si="3"/>
        <v>2.7617951668584578E-2</v>
      </c>
    </row>
    <row r="22" spans="1:15" ht="15.75" thickBot="1" x14ac:dyDescent="0.3">
      <c r="G22" s="137">
        <v>22.2</v>
      </c>
      <c r="H22" s="138"/>
      <c r="I22" s="14"/>
      <c r="J22" s="6"/>
      <c r="L22" s="30" t="s">
        <v>195</v>
      </c>
      <c r="M22" s="48">
        <v>20</v>
      </c>
      <c r="N22" s="49">
        <f t="shared" si="3"/>
        <v>2.3014959723820484E-2</v>
      </c>
    </row>
    <row r="23" spans="1:15" ht="15.75" thickBot="1" x14ac:dyDescent="0.3">
      <c r="A23" s="24" t="s">
        <v>177</v>
      </c>
      <c r="I23" s="14"/>
      <c r="J23" s="6"/>
      <c r="L23" s="30" t="s">
        <v>196</v>
      </c>
      <c r="M23" s="48">
        <v>11</v>
      </c>
      <c r="N23" s="49">
        <f t="shared" si="3"/>
        <v>1.2658227848101266E-2</v>
      </c>
    </row>
    <row r="24" spans="1:15" ht="15.75" thickBot="1" x14ac:dyDescent="0.3">
      <c r="A24" s="25" t="s">
        <v>17</v>
      </c>
      <c r="B24" s="3">
        <v>440</v>
      </c>
      <c r="C24" s="26">
        <f>B24/(B24+B25)</f>
        <v>0.51044083526682138</v>
      </c>
      <c r="I24" s="14"/>
      <c r="J24" s="6"/>
      <c r="L24" s="30" t="s">
        <v>197</v>
      </c>
      <c r="M24" s="48">
        <v>8</v>
      </c>
      <c r="N24" s="49">
        <f t="shared" si="3"/>
        <v>9.2059838895281933E-3</v>
      </c>
    </row>
    <row r="25" spans="1:15" ht="15.75" thickBot="1" x14ac:dyDescent="0.3">
      <c r="A25" s="27" t="s">
        <v>16</v>
      </c>
      <c r="B25" s="2">
        <v>422</v>
      </c>
      <c r="C25" s="28">
        <f>B25/(B24+B25)</f>
        <v>0.48955916473317868</v>
      </c>
      <c r="I25" s="14"/>
      <c r="J25" s="6"/>
      <c r="L25" s="30" t="s">
        <v>198</v>
      </c>
      <c r="M25" s="48">
        <v>8</v>
      </c>
      <c r="N25" s="49">
        <f t="shared" si="3"/>
        <v>9.2059838895281933E-3</v>
      </c>
      <c r="O25"/>
    </row>
    <row r="26" spans="1:15" x14ac:dyDescent="0.25">
      <c r="I26" s="14"/>
      <c r="J26" s="6"/>
      <c r="L26" s="30" t="s">
        <v>199</v>
      </c>
      <c r="M26" s="48">
        <v>7</v>
      </c>
      <c r="N26" s="49">
        <f t="shared" si="3"/>
        <v>8.0552359033371698E-3</v>
      </c>
      <c r="O26"/>
    </row>
    <row r="27" spans="1:15" ht="15.75" thickBot="1" x14ac:dyDescent="0.3">
      <c r="A27" s="24" t="s">
        <v>191</v>
      </c>
      <c r="C27" s="94"/>
      <c r="I27" s="14"/>
      <c r="J27" s="6"/>
      <c r="L27" s="30" t="s">
        <v>200</v>
      </c>
      <c r="M27" s="48">
        <v>6</v>
      </c>
      <c r="N27" s="49">
        <f t="shared" si="3"/>
        <v>6.9044879171461446E-3</v>
      </c>
      <c r="O27"/>
    </row>
    <row r="28" spans="1:15" ht="15.75" thickBot="1" x14ac:dyDescent="0.3">
      <c r="A28" s="42" t="s">
        <v>14</v>
      </c>
      <c r="B28" s="42" t="s">
        <v>15</v>
      </c>
      <c r="C28" s="42" t="s">
        <v>20</v>
      </c>
      <c r="D28" s="42" t="s">
        <v>21</v>
      </c>
      <c r="I28" s="14"/>
      <c r="J28" s="6"/>
      <c r="L28" s="30" t="s">
        <v>201</v>
      </c>
      <c r="M28" s="48">
        <v>3</v>
      </c>
      <c r="N28" s="49">
        <f t="shared" si="3"/>
        <v>3.4522439585730723E-3</v>
      </c>
      <c r="O28"/>
    </row>
    <row r="29" spans="1:15" x14ac:dyDescent="0.25">
      <c r="A29" s="123" t="s">
        <v>75</v>
      </c>
      <c r="B29" s="123">
        <v>36</v>
      </c>
      <c r="C29" s="124">
        <f t="shared" ref="C29:C60" si="4">B29/B$21</f>
        <v>4.1426927502876867E-2</v>
      </c>
      <c r="D29" s="125">
        <v>1</v>
      </c>
      <c r="E29" s="114" t="s">
        <v>132</v>
      </c>
      <c r="I29" s="14"/>
      <c r="J29" s="6"/>
      <c r="L29" s="30" t="s">
        <v>202</v>
      </c>
      <c r="M29" s="48">
        <v>1</v>
      </c>
      <c r="N29" s="49">
        <f t="shared" si="3"/>
        <v>1.1507479861910242E-3</v>
      </c>
      <c r="O29"/>
    </row>
    <row r="30" spans="1:15" ht="18" x14ac:dyDescent="0.25">
      <c r="A30" s="120" t="s">
        <v>62</v>
      </c>
      <c r="B30" s="120">
        <v>36</v>
      </c>
      <c r="C30" s="119">
        <f t="shared" si="4"/>
        <v>4.1426927502876867E-2</v>
      </c>
      <c r="D30" s="121">
        <v>2</v>
      </c>
      <c r="E30" s="34"/>
      <c r="I30" s="14"/>
      <c r="J30" s="6"/>
      <c r="L30" s="30" t="s">
        <v>203</v>
      </c>
      <c r="M30" s="48">
        <v>1</v>
      </c>
      <c r="N30" s="49">
        <f t="shared" si="3"/>
        <v>1.1507479861910242E-3</v>
      </c>
      <c r="O30"/>
    </row>
    <row r="31" spans="1:15" ht="18.75" thickBot="1" x14ac:dyDescent="0.3">
      <c r="A31" s="120" t="s">
        <v>150</v>
      </c>
      <c r="B31" s="120">
        <v>35</v>
      </c>
      <c r="C31" s="119">
        <f t="shared" si="4"/>
        <v>4.0276179516685849E-2</v>
      </c>
      <c r="D31" s="121">
        <v>3</v>
      </c>
      <c r="E31" s="34"/>
      <c r="I31" s="14"/>
      <c r="J31" s="6"/>
      <c r="L31" s="84" t="s">
        <v>24</v>
      </c>
      <c r="M31" s="85">
        <f>SUM(M19:M30)</f>
        <v>600</v>
      </c>
      <c r="N31" s="87"/>
      <c r="O31"/>
    </row>
    <row r="32" spans="1:15" ht="18" x14ac:dyDescent="0.25">
      <c r="A32" s="120" t="s">
        <v>53</v>
      </c>
      <c r="B32" s="120">
        <v>25</v>
      </c>
      <c r="C32" s="119">
        <f t="shared" si="4"/>
        <v>2.8768699654775604E-2</v>
      </c>
      <c r="D32" s="120">
        <v>4</v>
      </c>
      <c r="E32" s="34"/>
      <c r="I32" s="14"/>
      <c r="J32" s="6"/>
      <c r="O32"/>
    </row>
    <row r="33" spans="1:15" ht="18" x14ac:dyDescent="0.25">
      <c r="A33" s="120" t="s">
        <v>79</v>
      </c>
      <c r="B33" s="120">
        <v>25</v>
      </c>
      <c r="C33" s="119">
        <f t="shared" si="4"/>
        <v>2.8768699654775604E-2</v>
      </c>
      <c r="D33" s="120">
        <v>5</v>
      </c>
      <c r="E33" s="34"/>
      <c r="F33" s="116"/>
      <c r="I33" s="14"/>
      <c r="J33" s="6"/>
      <c r="L33"/>
    </row>
    <row r="34" spans="1:15" ht="18" x14ac:dyDescent="0.25">
      <c r="A34" s="120" t="s">
        <v>87</v>
      </c>
      <c r="B34" s="120">
        <v>22</v>
      </c>
      <c r="C34" s="119">
        <f t="shared" si="4"/>
        <v>2.5316455696202531E-2</v>
      </c>
      <c r="D34" s="121">
        <v>6</v>
      </c>
      <c r="E34" s="34"/>
      <c r="F34" s="116"/>
      <c r="I34" s="14"/>
      <c r="J34" s="6"/>
      <c r="K34" s="34"/>
      <c r="L34" s="24" t="s">
        <v>179</v>
      </c>
    </row>
    <row r="35" spans="1:15" ht="15.75" customHeight="1" x14ac:dyDescent="0.25">
      <c r="A35" s="120" t="s">
        <v>74</v>
      </c>
      <c r="B35" s="120">
        <v>21</v>
      </c>
      <c r="C35" s="119">
        <f t="shared" si="4"/>
        <v>2.4165707710011506E-2</v>
      </c>
      <c r="D35" s="121">
        <v>7</v>
      </c>
      <c r="E35" s="34"/>
      <c r="F35" s="116"/>
      <c r="I35" s="14"/>
      <c r="J35" s="6"/>
      <c r="K35" s="34"/>
      <c r="L35" s="105" t="s">
        <v>35</v>
      </c>
      <c r="M35" s="105" t="s">
        <v>25</v>
      </c>
      <c r="N35" s="105" t="s">
        <v>26</v>
      </c>
    </row>
    <row r="36" spans="1:15" ht="18" x14ac:dyDescent="0.25">
      <c r="A36" s="120" t="s">
        <v>65</v>
      </c>
      <c r="B36" s="120">
        <v>20</v>
      </c>
      <c r="C36" s="119">
        <f t="shared" si="4"/>
        <v>2.3014959723820484E-2</v>
      </c>
      <c r="D36" s="120">
        <v>8</v>
      </c>
      <c r="E36" s="34"/>
      <c r="F36" s="116"/>
      <c r="G36" s="115"/>
      <c r="I36" s="6"/>
      <c r="L36" s="86" t="s">
        <v>45</v>
      </c>
      <c r="M36" s="86">
        <v>487</v>
      </c>
      <c r="N36" s="104">
        <f t="shared" ref="N36:N47" si="5">M36/B$21</f>
        <v>0.5604142692750288</v>
      </c>
      <c r="O36"/>
    </row>
    <row r="37" spans="1:15" ht="18" x14ac:dyDescent="0.25">
      <c r="A37" s="120" t="s">
        <v>97</v>
      </c>
      <c r="B37" s="120">
        <v>20</v>
      </c>
      <c r="C37" s="119">
        <f t="shared" si="4"/>
        <v>2.3014959723820484E-2</v>
      </c>
      <c r="D37" s="120">
        <v>9</v>
      </c>
      <c r="E37" s="34"/>
      <c r="F37" s="117"/>
      <c r="L37" s="86" t="s">
        <v>46</v>
      </c>
      <c r="M37" s="86">
        <v>66</v>
      </c>
      <c r="N37" s="104">
        <f t="shared" si="5"/>
        <v>7.5949367088607597E-2</v>
      </c>
      <c r="O37"/>
    </row>
    <row r="38" spans="1:15" ht="18" x14ac:dyDescent="0.25">
      <c r="A38" s="120" t="s">
        <v>157</v>
      </c>
      <c r="B38" s="120">
        <v>19</v>
      </c>
      <c r="C38" s="119">
        <f t="shared" si="4"/>
        <v>2.1864211737629459E-2</v>
      </c>
      <c r="D38" s="121">
        <v>10</v>
      </c>
      <c r="E38" s="34"/>
      <c r="F38" s="117"/>
      <c r="I38" s="19"/>
      <c r="L38" s="86" t="s">
        <v>60</v>
      </c>
      <c r="M38" s="86">
        <v>41</v>
      </c>
      <c r="N38" s="104">
        <f t="shared" si="5"/>
        <v>4.7180667433831994E-2</v>
      </c>
      <c r="O38"/>
    </row>
    <row r="39" spans="1:15" ht="18" x14ac:dyDescent="0.25">
      <c r="A39" s="120" t="s">
        <v>116</v>
      </c>
      <c r="B39" s="120">
        <v>19</v>
      </c>
      <c r="C39" s="119">
        <f t="shared" si="4"/>
        <v>2.1864211737629459E-2</v>
      </c>
      <c r="D39" s="121">
        <v>11</v>
      </c>
      <c r="E39" s="34"/>
      <c r="F39" s="117"/>
      <c r="I39" s="20"/>
      <c r="L39" s="86" t="s">
        <v>67</v>
      </c>
      <c r="M39" s="86">
        <v>33</v>
      </c>
      <c r="N39" s="104">
        <f t="shared" si="5"/>
        <v>3.7974683544303799E-2</v>
      </c>
      <c r="O39"/>
    </row>
    <row r="40" spans="1:15" ht="18" x14ac:dyDescent="0.25">
      <c r="A40" s="120" t="s">
        <v>128</v>
      </c>
      <c r="B40" s="120">
        <v>18</v>
      </c>
      <c r="C40" s="119">
        <f t="shared" si="4"/>
        <v>2.0713463751438434E-2</v>
      </c>
      <c r="D40" s="121">
        <v>12</v>
      </c>
      <c r="E40" s="34"/>
      <c r="F40" s="117"/>
      <c r="I40" s="21"/>
      <c r="L40" s="86" t="s">
        <v>56</v>
      </c>
      <c r="M40" s="86">
        <v>31</v>
      </c>
      <c r="N40" s="104">
        <f t="shared" si="5"/>
        <v>3.5673187571921748E-2</v>
      </c>
      <c r="O40"/>
    </row>
    <row r="41" spans="1:15" ht="18" x14ac:dyDescent="0.25">
      <c r="A41" s="120" t="s">
        <v>68</v>
      </c>
      <c r="B41" s="120">
        <v>18</v>
      </c>
      <c r="C41" s="119">
        <f t="shared" si="4"/>
        <v>2.0713463751438434E-2</v>
      </c>
      <c r="D41" s="121">
        <v>13</v>
      </c>
      <c r="E41" s="34"/>
      <c r="F41" s="117"/>
      <c r="I41" s="21"/>
      <c r="J41" s="34"/>
      <c r="L41" s="86" t="s">
        <v>47</v>
      </c>
      <c r="M41" s="86">
        <v>23</v>
      </c>
      <c r="N41" s="104">
        <f t="shared" si="5"/>
        <v>2.6467203682393557E-2</v>
      </c>
      <c r="O41"/>
    </row>
    <row r="42" spans="1:15" ht="18" x14ac:dyDescent="0.25">
      <c r="A42" s="120" t="s">
        <v>160</v>
      </c>
      <c r="B42" s="120">
        <v>17</v>
      </c>
      <c r="C42" s="119">
        <f t="shared" si="4"/>
        <v>1.9562715765247412E-2</v>
      </c>
      <c r="D42" s="121">
        <v>14</v>
      </c>
      <c r="E42" s="34"/>
      <c r="F42" s="117"/>
      <c r="J42" s="34"/>
      <c r="K42" s="45"/>
      <c r="L42" s="126" t="s">
        <v>59</v>
      </c>
      <c r="M42" s="126">
        <v>17</v>
      </c>
      <c r="N42" s="128">
        <f t="shared" si="5"/>
        <v>1.9562715765247412E-2</v>
      </c>
      <c r="O42"/>
    </row>
    <row r="43" spans="1:15" ht="18" x14ac:dyDescent="0.25">
      <c r="A43" s="120" t="s">
        <v>27</v>
      </c>
      <c r="B43" s="120">
        <v>17</v>
      </c>
      <c r="C43" s="119">
        <f t="shared" si="4"/>
        <v>1.9562715765247412E-2</v>
      </c>
      <c r="D43" s="121">
        <v>15</v>
      </c>
      <c r="E43" s="34"/>
      <c r="F43" s="117"/>
      <c r="J43" s="34"/>
      <c r="L43" s="126" t="s">
        <v>81</v>
      </c>
      <c r="M43" s="126">
        <v>17</v>
      </c>
      <c r="N43" s="128">
        <f t="shared" si="5"/>
        <v>1.9562715765247412E-2</v>
      </c>
      <c r="O43"/>
    </row>
    <row r="44" spans="1:15" ht="18" x14ac:dyDescent="0.25">
      <c r="A44" s="120" t="s">
        <v>108</v>
      </c>
      <c r="B44" s="120">
        <v>17</v>
      </c>
      <c r="C44" s="119">
        <f t="shared" si="4"/>
        <v>1.9562715765247412E-2</v>
      </c>
      <c r="D44" s="121">
        <v>16</v>
      </c>
      <c r="E44" s="34"/>
      <c r="F44" s="117"/>
      <c r="J44" s="34"/>
      <c r="L44" s="126" t="s">
        <v>91</v>
      </c>
      <c r="M44" s="126">
        <v>15</v>
      </c>
      <c r="N44" s="128">
        <f t="shared" si="5"/>
        <v>1.7261219792865361E-2</v>
      </c>
      <c r="O44"/>
    </row>
    <row r="45" spans="1:15" ht="18" x14ac:dyDescent="0.25">
      <c r="A45" s="120" t="s">
        <v>63</v>
      </c>
      <c r="B45" s="120">
        <v>16</v>
      </c>
      <c r="C45" s="119">
        <f t="shared" si="4"/>
        <v>1.8411967779056387E-2</v>
      </c>
      <c r="D45" s="121">
        <v>17</v>
      </c>
      <c r="E45" s="34"/>
      <c r="F45" s="117"/>
      <c r="L45" s="38" t="s">
        <v>113</v>
      </c>
      <c r="M45" s="38">
        <v>14</v>
      </c>
      <c r="N45" s="129">
        <f t="shared" si="5"/>
        <v>1.611047180667434E-2</v>
      </c>
    </row>
    <row r="46" spans="1:15" ht="18" x14ac:dyDescent="0.25">
      <c r="A46" s="120" t="s">
        <v>86</v>
      </c>
      <c r="B46" s="120">
        <v>15</v>
      </c>
      <c r="C46" s="119">
        <f t="shared" si="4"/>
        <v>1.7261219792865361E-2</v>
      </c>
      <c r="D46" s="121">
        <v>18</v>
      </c>
      <c r="E46" s="34"/>
      <c r="F46" s="117"/>
      <c r="K46" s="34"/>
      <c r="L46" s="38" t="s">
        <v>94</v>
      </c>
      <c r="M46" s="38">
        <v>14</v>
      </c>
      <c r="N46" s="129">
        <f t="shared" si="5"/>
        <v>1.611047180667434E-2</v>
      </c>
    </row>
    <row r="47" spans="1:15" ht="18" x14ac:dyDescent="0.25">
      <c r="A47" s="120" t="s">
        <v>51</v>
      </c>
      <c r="B47" s="120">
        <v>15</v>
      </c>
      <c r="C47" s="119">
        <f t="shared" si="4"/>
        <v>1.7261219792865361E-2</v>
      </c>
      <c r="D47" s="121">
        <v>19</v>
      </c>
      <c r="E47" s="34"/>
      <c r="F47" s="35"/>
      <c r="L47" s="38" t="s">
        <v>123</v>
      </c>
      <c r="M47" s="38">
        <v>12</v>
      </c>
      <c r="N47" s="129">
        <f t="shared" si="5"/>
        <v>1.3808975834292289E-2</v>
      </c>
    </row>
    <row r="48" spans="1:15" ht="18" x14ac:dyDescent="0.25">
      <c r="A48" s="120" t="s">
        <v>88</v>
      </c>
      <c r="B48" s="120">
        <v>15</v>
      </c>
      <c r="C48" s="119">
        <f t="shared" si="4"/>
        <v>1.7261219792865361E-2</v>
      </c>
      <c r="D48" s="121">
        <v>20</v>
      </c>
      <c r="E48" s="34"/>
      <c r="F48" s="35">
        <f>SUM(F33:F46)</f>
        <v>0</v>
      </c>
      <c r="J48" s="32" t="s">
        <v>36</v>
      </c>
      <c r="K48" s="89"/>
      <c r="L48" s="127" t="s">
        <v>130</v>
      </c>
      <c r="M48" s="127">
        <v>9</v>
      </c>
      <c r="N48" s="130">
        <f t="shared" ref="N48:N65" si="6">M48/B$21</f>
        <v>1.0356731875719217E-2</v>
      </c>
    </row>
    <row r="49" spans="1:15" ht="18" x14ac:dyDescent="0.25">
      <c r="A49" s="120" t="s">
        <v>61</v>
      </c>
      <c r="B49" s="120">
        <v>14</v>
      </c>
      <c r="C49" s="119">
        <f t="shared" si="4"/>
        <v>1.611047180667434E-2</v>
      </c>
      <c r="D49" s="121">
        <v>21</v>
      </c>
      <c r="E49" s="34"/>
      <c r="F49" s="35"/>
      <c r="J49" s="33" t="s">
        <v>40</v>
      </c>
      <c r="K49" s="90"/>
      <c r="L49" s="127" t="s">
        <v>124</v>
      </c>
      <c r="M49" s="127">
        <v>8</v>
      </c>
      <c r="N49" s="130">
        <f t="shared" si="6"/>
        <v>9.2059838895281933E-3</v>
      </c>
    </row>
    <row r="50" spans="1:15" ht="18" x14ac:dyDescent="0.25">
      <c r="A50" s="120" t="s">
        <v>69</v>
      </c>
      <c r="B50" s="120">
        <v>13</v>
      </c>
      <c r="C50" s="119">
        <f t="shared" si="4"/>
        <v>1.4959723820483314E-2</v>
      </c>
      <c r="D50" s="121">
        <v>22</v>
      </c>
      <c r="E50" s="34"/>
      <c r="F50" s="35"/>
      <c r="I50" s="6"/>
      <c r="J50" s="33" t="s">
        <v>39</v>
      </c>
      <c r="K50" s="91"/>
      <c r="L50" s="127" t="s">
        <v>93</v>
      </c>
      <c r="M50" s="127">
        <v>6</v>
      </c>
      <c r="N50" s="130">
        <f t="shared" si="6"/>
        <v>6.9044879171461446E-3</v>
      </c>
    </row>
    <row r="51" spans="1:15" ht="18" x14ac:dyDescent="0.25">
      <c r="A51" s="120" t="s">
        <v>73</v>
      </c>
      <c r="B51" s="120">
        <v>13</v>
      </c>
      <c r="C51" s="119">
        <f t="shared" si="4"/>
        <v>1.4959723820483314E-2</v>
      </c>
      <c r="D51" s="121">
        <v>23</v>
      </c>
      <c r="E51" s="34"/>
      <c r="F51" s="35"/>
      <c r="J51" s="33" t="s">
        <v>37</v>
      </c>
      <c r="K51" s="92"/>
      <c r="L51" s="127" t="s">
        <v>133</v>
      </c>
      <c r="M51" s="127">
        <v>6</v>
      </c>
      <c r="N51" s="130">
        <f t="shared" si="6"/>
        <v>6.9044879171461446E-3</v>
      </c>
      <c r="O51"/>
    </row>
    <row r="52" spans="1:15" ht="18" x14ac:dyDescent="0.25">
      <c r="A52" s="120" t="s">
        <v>80</v>
      </c>
      <c r="B52" s="120">
        <v>13</v>
      </c>
      <c r="C52" s="119">
        <f t="shared" si="4"/>
        <v>1.4959723820483314E-2</v>
      </c>
      <c r="D52" s="121">
        <v>24</v>
      </c>
      <c r="E52" s="34"/>
      <c r="F52" s="35"/>
      <c r="J52" s="33" t="s">
        <v>38</v>
      </c>
      <c r="K52" s="93"/>
      <c r="L52" s="127" t="s">
        <v>110</v>
      </c>
      <c r="M52" s="127">
        <v>5</v>
      </c>
      <c r="N52" s="130">
        <f t="shared" si="6"/>
        <v>5.7537399309551211E-3</v>
      </c>
      <c r="O52"/>
    </row>
    <row r="53" spans="1:15" ht="18" x14ac:dyDescent="0.25">
      <c r="A53" s="120" t="s">
        <v>109</v>
      </c>
      <c r="B53" s="120">
        <v>13</v>
      </c>
      <c r="C53" s="119">
        <f t="shared" si="4"/>
        <v>1.4959723820483314E-2</v>
      </c>
      <c r="D53" s="121">
        <v>25</v>
      </c>
      <c r="E53" s="34"/>
      <c r="F53" s="35"/>
      <c r="J53" s="46"/>
      <c r="L53" s="47" t="s">
        <v>145</v>
      </c>
      <c r="M53" s="47">
        <v>4</v>
      </c>
      <c r="N53" s="131">
        <f t="shared" si="6"/>
        <v>4.6029919447640967E-3</v>
      </c>
      <c r="O53"/>
    </row>
    <row r="54" spans="1:15" ht="18" x14ac:dyDescent="0.25">
      <c r="A54" s="120" t="s">
        <v>104</v>
      </c>
      <c r="B54" s="120">
        <v>12</v>
      </c>
      <c r="C54" s="119">
        <f t="shared" si="4"/>
        <v>1.3808975834292289E-2</v>
      </c>
      <c r="D54" s="120">
        <v>26</v>
      </c>
      <c r="E54" s="34"/>
      <c r="F54" s="35"/>
      <c r="J54" s="46"/>
      <c r="L54" s="47" t="s">
        <v>147</v>
      </c>
      <c r="M54" s="47">
        <v>4</v>
      </c>
      <c r="N54" s="131">
        <f t="shared" si="6"/>
        <v>4.6029919447640967E-3</v>
      </c>
      <c r="O54"/>
    </row>
    <row r="55" spans="1:15" ht="18" x14ac:dyDescent="0.25">
      <c r="A55" s="120" t="s">
        <v>96</v>
      </c>
      <c r="B55" s="120">
        <v>12</v>
      </c>
      <c r="C55" s="119">
        <f t="shared" si="4"/>
        <v>1.3808975834292289E-2</v>
      </c>
      <c r="D55" s="120">
        <v>27</v>
      </c>
      <c r="E55" s="34"/>
      <c r="F55" s="35"/>
      <c r="J55" s="46"/>
      <c r="L55" s="47" t="s">
        <v>111</v>
      </c>
      <c r="M55" s="47">
        <v>4</v>
      </c>
      <c r="N55" s="131">
        <f t="shared" si="6"/>
        <v>4.6029919447640967E-3</v>
      </c>
      <c r="O55"/>
    </row>
    <row r="56" spans="1:15" ht="18" x14ac:dyDescent="0.25">
      <c r="A56" s="120" t="s">
        <v>83</v>
      </c>
      <c r="B56" s="120">
        <v>12</v>
      </c>
      <c r="C56" s="119">
        <f t="shared" si="4"/>
        <v>1.3808975834292289E-2</v>
      </c>
      <c r="D56" s="120">
        <v>28</v>
      </c>
      <c r="E56" s="34"/>
      <c r="F56" s="35"/>
      <c r="J56" s="46"/>
      <c r="L56" s="47" t="s">
        <v>85</v>
      </c>
      <c r="M56" s="47">
        <v>3</v>
      </c>
      <c r="N56" s="131">
        <f t="shared" si="6"/>
        <v>3.4522439585730723E-3</v>
      </c>
      <c r="O56"/>
    </row>
    <row r="57" spans="1:15" ht="18" x14ac:dyDescent="0.25">
      <c r="A57" s="120" t="s">
        <v>70</v>
      </c>
      <c r="B57" s="120">
        <v>12</v>
      </c>
      <c r="C57" s="119">
        <f t="shared" si="4"/>
        <v>1.3808975834292289E-2</v>
      </c>
      <c r="D57" s="120">
        <v>29</v>
      </c>
      <c r="E57" s="34"/>
      <c r="F57" s="35"/>
      <c r="J57" s="46"/>
      <c r="L57" s="47" t="s">
        <v>118</v>
      </c>
      <c r="M57" s="47">
        <v>3</v>
      </c>
      <c r="N57" s="131">
        <f t="shared" si="6"/>
        <v>3.4522439585730723E-3</v>
      </c>
      <c r="O57"/>
    </row>
    <row r="58" spans="1:15" ht="18" x14ac:dyDescent="0.25">
      <c r="A58" s="120" t="s">
        <v>64</v>
      </c>
      <c r="B58" s="120">
        <v>11</v>
      </c>
      <c r="C58" s="119">
        <f t="shared" si="4"/>
        <v>1.2658227848101266E-2</v>
      </c>
      <c r="D58" s="120">
        <v>30</v>
      </c>
      <c r="E58" s="34"/>
      <c r="F58" s="35"/>
      <c r="J58" s="46"/>
      <c r="L58" s="47" t="s">
        <v>156</v>
      </c>
      <c r="M58" s="47">
        <v>2</v>
      </c>
      <c r="N58" s="131">
        <f t="shared" si="6"/>
        <v>2.3014959723820483E-3</v>
      </c>
      <c r="O58"/>
    </row>
    <row r="59" spans="1:15" ht="18" x14ac:dyDescent="0.25">
      <c r="A59" s="120" t="s">
        <v>48</v>
      </c>
      <c r="B59" s="120">
        <v>11</v>
      </c>
      <c r="C59" s="119">
        <f t="shared" si="4"/>
        <v>1.2658227848101266E-2</v>
      </c>
      <c r="D59" s="120">
        <v>31</v>
      </c>
      <c r="E59" s="34"/>
      <c r="F59" s="35"/>
      <c r="J59" s="46"/>
      <c r="L59" s="47" t="s">
        <v>90</v>
      </c>
      <c r="M59" s="47">
        <v>2</v>
      </c>
      <c r="N59" s="131">
        <f t="shared" si="6"/>
        <v>2.3014959723820483E-3</v>
      </c>
      <c r="O59"/>
    </row>
    <row r="60" spans="1:15" ht="18" x14ac:dyDescent="0.25">
      <c r="A60" s="120" t="s">
        <v>120</v>
      </c>
      <c r="B60" s="120">
        <v>11</v>
      </c>
      <c r="C60" s="119">
        <f t="shared" si="4"/>
        <v>1.2658227848101266E-2</v>
      </c>
      <c r="D60" s="120">
        <v>32</v>
      </c>
      <c r="E60" s="34"/>
      <c r="F60" s="35"/>
      <c r="J60" s="46"/>
      <c r="L60" s="47" t="s">
        <v>92</v>
      </c>
      <c r="M60" s="47">
        <v>2</v>
      </c>
      <c r="N60" s="131">
        <f t="shared" si="6"/>
        <v>2.3014959723820483E-3</v>
      </c>
      <c r="O60"/>
    </row>
    <row r="61" spans="1:15" ht="18" x14ac:dyDescent="0.25">
      <c r="A61" s="120" t="s">
        <v>82</v>
      </c>
      <c r="B61" s="120">
        <v>10</v>
      </c>
      <c r="C61" s="119">
        <f t="shared" ref="C61:C92" si="7">B61/B$21</f>
        <v>1.1507479861910242E-2</v>
      </c>
      <c r="D61" s="120">
        <v>33</v>
      </c>
      <c r="E61" s="34"/>
      <c r="F61" s="35"/>
      <c r="L61" s="47" t="s">
        <v>112</v>
      </c>
      <c r="M61" s="47">
        <v>2</v>
      </c>
      <c r="N61" s="131">
        <f t="shared" si="6"/>
        <v>2.3014959723820483E-3</v>
      </c>
    </row>
    <row r="62" spans="1:15" ht="18" x14ac:dyDescent="0.25">
      <c r="A62" s="120" t="s">
        <v>107</v>
      </c>
      <c r="B62" s="120">
        <v>10</v>
      </c>
      <c r="C62" s="119">
        <f t="shared" si="7"/>
        <v>1.1507479861910242E-2</v>
      </c>
      <c r="D62" s="120">
        <v>34</v>
      </c>
      <c r="E62" s="34"/>
      <c r="F62" s="35"/>
      <c r="L62" s="47" t="s">
        <v>178</v>
      </c>
      <c r="M62" s="47">
        <v>2</v>
      </c>
      <c r="N62" s="131">
        <f t="shared" si="6"/>
        <v>2.3014959723820483E-3</v>
      </c>
    </row>
    <row r="63" spans="1:15" ht="18" x14ac:dyDescent="0.25">
      <c r="A63" s="50" t="s">
        <v>57</v>
      </c>
      <c r="B63" s="50">
        <v>9</v>
      </c>
      <c r="C63" s="95">
        <f t="shared" si="7"/>
        <v>1.0356731875719217E-2</v>
      </c>
      <c r="D63" s="50">
        <v>35</v>
      </c>
      <c r="E63" s="34"/>
      <c r="F63" s="35"/>
      <c r="L63" s="47" t="s">
        <v>148</v>
      </c>
      <c r="M63" s="47">
        <v>2</v>
      </c>
      <c r="N63" s="131">
        <f t="shared" si="6"/>
        <v>2.3014959723820483E-3</v>
      </c>
    </row>
    <row r="64" spans="1:15" ht="18" x14ac:dyDescent="0.25">
      <c r="A64" s="50" t="s">
        <v>95</v>
      </c>
      <c r="B64" s="50">
        <v>9</v>
      </c>
      <c r="C64" s="95">
        <f t="shared" si="7"/>
        <v>1.0356731875719217E-2</v>
      </c>
      <c r="D64" s="50">
        <v>36</v>
      </c>
      <c r="E64" s="34"/>
      <c r="F64" s="35"/>
      <c r="L64" s="47" t="s">
        <v>144</v>
      </c>
      <c r="M64" s="47">
        <v>1</v>
      </c>
      <c r="N64" s="131">
        <f t="shared" si="6"/>
        <v>1.1507479861910242E-3</v>
      </c>
    </row>
    <row r="65" spans="1:14" ht="18" x14ac:dyDescent="0.25">
      <c r="A65" s="50" t="s">
        <v>78</v>
      </c>
      <c r="B65" s="50">
        <v>9</v>
      </c>
      <c r="C65" s="95">
        <f t="shared" si="7"/>
        <v>1.0356731875719217E-2</v>
      </c>
      <c r="D65" s="50">
        <v>37</v>
      </c>
      <c r="E65" s="34"/>
      <c r="F65" s="35"/>
      <c r="K65" s="34"/>
      <c r="L65" s="106" t="s">
        <v>41</v>
      </c>
      <c r="M65" s="106">
        <v>34</v>
      </c>
      <c r="N65" s="107">
        <f t="shared" si="6"/>
        <v>3.9125431530494824E-2</v>
      </c>
    </row>
    <row r="66" spans="1:14" ht="18" x14ac:dyDescent="0.25">
      <c r="A66" s="122" t="s">
        <v>142</v>
      </c>
      <c r="B66" s="50">
        <v>9</v>
      </c>
      <c r="C66" s="95">
        <f t="shared" si="7"/>
        <v>1.0356731875719217E-2</v>
      </c>
      <c r="D66" s="50">
        <v>38</v>
      </c>
      <c r="E66" s="34"/>
      <c r="F66" s="35"/>
      <c r="J66" s="31"/>
      <c r="K66" s="34"/>
    </row>
    <row r="67" spans="1:14" ht="18" x14ac:dyDescent="0.25">
      <c r="A67" s="50" t="s">
        <v>161</v>
      </c>
      <c r="B67" s="50">
        <v>9</v>
      </c>
      <c r="C67" s="95">
        <f t="shared" si="7"/>
        <v>1.0356731875719217E-2</v>
      </c>
      <c r="D67" s="50">
        <v>39</v>
      </c>
      <c r="E67" s="34"/>
      <c r="F67" s="35"/>
      <c r="K67" s="34"/>
    </row>
    <row r="68" spans="1:14" ht="18" x14ac:dyDescent="0.25">
      <c r="A68" s="50" t="s">
        <v>84</v>
      </c>
      <c r="B68" s="50">
        <v>8</v>
      </c>
      <c r="C68" s="95">
        <f t="shared" si="7"/>
        <v>9.2059838895281933E-3</v>
      </c>
      <c r="D68" s="50">
        <v>40</v>
      </c>
      <c r="E68" s="34"/>
      <c r="F68" s="35"/>
      <c r="K68" s="34"/>
    </row>
    <row r="69" spans="1:14" ht="18" x14ac:dyDescent="0.25">
      <c r="A69" s="50" t="s">
        <v>127</v>
      </c>
      <c r="B69" s="50">
        <v>8</v>
      </c>
      <c r="C69" s="95">
        <f t="shared" si="7"/>
        <v>9.2059838895281933E-3</v>
      </c>
      <c r="D69" s="50">
        <v>41</v>
      </c>
      <c r="E69" s="34"/>
      <c r="F69" s="35"/>
    </row>
    <row r="70" spans="1:14" ht="18" x14ac:dyDescent="0.25">
      <c r="A70" s="50" t="s">
        <v>158</v>
      </c>
      <c r="B70" s="50">
        <v>8</v>
      </c>
      <c r="C70" s="95">
        <f t="shared" si="7"/>
        <v>9.2059838895281933E-3</v>
      </c>
      <c r="D70" s="50">
        <v>42</v>
      </c>
      <c r="E70" s="34"/>
      <c r="F70" s="35"/>
    </row>
    <row r="71" spans="1:14" ht="18" x14ac:dyDescent="0.25">
      <c r="A71" s="50" t="s">
        <v>103</v>
      </c>
      <c r="B71" s="50">
        <v>7</v>
      </c>
      <c r="C71" s="95">
        <f t="shared" si="7"/>
        <v>8.0552359033371698E-3</v>
      </c>
      <c r="D71" s="50">
        <v>43</v>
      </c>
      <c r="E71" s="34"/>
      <c r="F71" s="35"/>
    </row>
    <row r="72" spans="1:14" ht="18" x14ac:dyDescent="0.25">
      <c r="A72" s="50" t="s">
        <v>71</v>
      </c>
      <c r="B72" s="50">
        <v>7</v>
      </c>
      <c r="C72" s="95">
        <f t="shared" si="7"/>
        <v>8.0552359033371698E-3</v>
      </c>
      <c r="D72" s="50">
        <v>44</v>
      </c>
      <c r="E72" s="34"/>
      <c r="F72" s="35"/>
    </row>
    <row r="73" spans="1:14" ht="18" x14ac:dyDescent="0.25">
      <c r="A73" s="50" t="s">
        <v>129</v>
      </c>
      <c r="B73" s="50">
        <v>7</v>
      </c>
      <c r="C73" s="95">
        <f t="shared" si="7"/>
        <v>8.0552359033371698E-3</v>
      </c>
      <c r="D73" s="50">
        <v>45</v>
      </c>
      <c r="E73" s="34"/>
      <c r="F73" s="35"/>
    </row>
    <row r="74" spans="1:14" ht="18" x14ac:dyDescent="0.25">
      <c r="A74" s="50" t="s">
        <v>77</v>
      </c>
      <c r="B74" s="50">
        <v>7</v>
      </c>
      <c r="C74" s="95">
        <f t="shared" si="7"/>
        <v>8.0552359033371698E-3</v>
      </c>
      <c r="D74" s="50">
        <v>46</v>
      </c>
      <c r="E74" s="34"/>
      <c r="F74" s="35"/>
      <c r="K74" s="34"/>
    </row>
    <row r="75" spans="1:14" ht="18" x14ac:dyDescent="0.25">
      <c r="A75" s="50" t="s">
        <v>126</v>
      </c>
      <c r="B75" s="50">
        <v>7</v>
      </c>
      <c r="C75" s="95">
        <f t="shared" si="7"/>
        <v>8.0552359033371698E-3</v>
      </c>
      <c r="D75" s="50">
        <v>47</v>
      </c>
      <c r="E75" s="34"/>
      <c r="F75" s="35"/>
      <c r="K75" s="34"/>
    </row>
    <row r="76" spans="1:14" ht="18" x14ac:dyDescent="0.25">
      <c r="A76" s="50" t="s">
        <v>100</v>
      </c>
      <c r="B76" s="50">
        <v>7</v>
      </c>
      <c r="C76" s="95">
        <f t="shared" si="7"/>
        <v>8.0552359033371698E-3</v>
      </c>
      <c r="D76" s="50">
        <v>48</v>
      </c>
      <c r="E76" s="34"/>
      <c r="F76" s="35"/>
    </row>
    <row r="77" spans="1:14" ht="18" x14ac:dyDescent="0.25">
      <c r="A77" s="50" t="s">
        <v>115</v>
      </c>
      <c r="B77" s="50">
        <v>6</v>
      </c>
      <c r="C77" s="95">
        <f t="shared" si="7"/>
        <v>6.9044879171461446E-3</v>
      </c>
      <c r="D77" s="50">
        <v>49</v>
      </c>
      <c r="E77" s="34"/>
      <c r="F77" s="35"/>
    </row>
    <row r="78" spans="1:14" ht="18" x14ac:dyDescent="0.25">
      <c r="A78" s="50" t="s">
        <v>131</v>
      </c>
      <c r="B78" s="50">
        <v>6</v>
      </c>
      <c r="C78" s="95">
        <f t="shared" si="7"/>
        <v>6.9044879171461446E-3</v>
      </c>
      <c r="D78" s="50">
        <v>50</v>
      </c>
      <c r="E78" s="34"/>
      <c r="F78" s="35"/>
    </row>
    <row r="79" spans="1:14" ht="18" x14ac:dyDescent="0.25">
      <c r="A79" s="50" t="s">
        <v>72</v>
      </c>
      <c r="B79" s="50">
        <v>6</v>
      </c>
      <c r="C79" s="95">
        <f t="shared" si="7"/>
        <v>6.9044879171461446E-3</v>
      </c>
      <c r="D79" s="50">
        <v>51</v>
      </c>
      <c r="E79" s="34"/>
      <c r="F79" s="35"/>
    </row>
    <row r="80" spans="1:14" ht="18" x14ac:dyDescent="0.25">
      <c r="A80" s="50" t="s">
        <v>98</v>
      </c>
      <c r="B80" s="50">
        <v>6</v>
      </c>
      <c r="C80" s="95">
        <f t="shared" si="7"/>
        <v>6.9044879171461446E-3</v>
      </c>
      <c r="D80" s="50">
        <v>52</v>
      </c>
      <c r="E80" s="34"/>
      <c r="F80" s="35"/>
    </row>
    <row r="81" spans="1:6" ht="18" x14ac:dyDescent="0.25">
      <c r="A81" s="50" t="s">
        <v>180</v>
      </c>
      <c r="B81" s="50">
        <v>5</v>
      </c>
      <c r="C81" s="95">
        <f t="shared" si="7"/>
        <v>5.7537399309551211E-3</v>
      </c>
      <c r="D81" s="50">
        <v>53</v>
      </c>
      <c r="E81" s="34"/>
      <c r="F81" s="35"/>
    </row>
    <row r="82" spans="1:6" ht="18" x14ac:dyDescent="0.25">
      <c r="A82" s="50" t="s">
        <v>106</v>
      </c>
      <c r="B82" s="50">
        <v>5</v>
      </c>
      <c r="C82" s="95">
        <f t="shared" si="7"/>
        <v>5.7537399309551211E-3</v>
      </c>
      <c r="D82" s="50">
        <v>54</v>
      </c>
      <c r="E82" s="34"/>
      <c r="F82" s="35"/>
    </row>
    <row r="83" spans="1:6" ht="18" x14ac:dyDescent="0.25">
      <c r="A83" s="50" t="s">
        <v>122</v>
      </c>
      <c r="B83" s="50">
        <v>5</v>
      </c>
      <c r="C83" s="95">
        <f t="shared" si="7"/>
        <v>5.7537399309551211E-3</v>
      </c>
      <c r="D83" s="50">
        <v>55</v>
      </c>
      <c r="E83" s="34"/>
      <c r="F83" s="35"/>
    </row>
    <row r="84" spans="1:6" ht="18" x14ac:dyDescent="0.25">
      <c r="A84" s="50" t="s">
        <v>140</v>
      </c>
      <c r="B84" s="50">
        <v>5</v>
      </c>
      <c r="C84" s="95">
        <f t="shared" si="7"/>
        <v>5.7537399309551211E-3</v>
      </c>
      <c r="D84" s="50">
        <v>56</v>
      </c>
      <c r="E84" s="34"/>
      <c r="F84" s="35"/>
    </row>
    <row r="85" spans="1:6" ht="18" x14ac:dyDescent="0.25">
      <c r="A85" s="50" t="s">
        <v>55</v>
      </c>
      <c r="B85" s="50">
        <v>4</v>
      </c>
      <c r="C85" s="95">
        <f t="shared" si="7"/>
        <v>4.6029919447640967E-3</v>
      </c>
      <c r="D85" s="50">
        <v>57</v>
      </c>
      <c r="E85" s="34"/>
      <c r="F85" s="35"/>
    </row>
    <row r="86" spans="1:6" ht="18" x14ac:dyDescent="0.25">
      <c r="A86" s="50" t="s">
        <v>159</v>
      </c>
      <c r="B86" s="50">
        <v>4</v>
      </c>
      <c r="C86" s="95">
        <f t="shared" si="7"/>
        <v>4.6029919447640967E-3</v>
      </c>
      <c r="D86" s="50">
        <v>58</v>
      </c>
      <c r="E86" s="34"/>
      <c r="F86" s="35"/>
    </row>
    <row r="87" spans="1:6" ht="18" x14ac:dyDescent="0.25">
      <c r="A87" s="50" t="s">
        <v>117</v>
      </c>
      <c r="B87" s="50">
        <v>4</v>
      </c>
      <c r="C87" s="95">
        <f t="shared" si="7"/>
        <v>4.6029919447640967E-3</v>
      </c>
      <c r="D87" s="50">
        <v>59</v>
      </c>
      <c r="E87" s="34"/>
      <c r="F87" s="35"/>
    </row>
    <row r="88" spans="1:6" ht="18" x14ac:dyDescent="0.25">
      <c r="A88" s="50" t="s">
        <v>138</v>
      </c>
      <c r="B88" s="50">
        <v>4</v>
      </c>
      <c r="C88" s="95">
        <f t="shared" si="7"/>
        <v>4.6029919447640967E-3</v>
      </c>
      <c r="D88" s="50">
        <v>60</v>
      </c>
      <c r="E88" s="34"/>
      <c r="F88" s="35"/>
    </row>
    <row r="89" spans="1:6" ht="18" x14ac:dyDescent="0.25">
      <c r="A89" s="50" t="s">
        <v>114</v>
      </c>
      <c r="B89" s="50">
        <v>4</v>
      </c>
      <c r="C89" s="95">
        <f t="shared" si="7"/>
        <v>4.6029919447640967E-3</v>
      </c>
      <c r="D89" s="50">
        <v>61</v>
      </c>
      <c r="E89" s="34"/>
      <c r="F89" s="35"/>
    </row>
    <row r="90" spans="1:6" ht="18" x14ac:dyDescent="0.25">
      <c r="A90" s="50" t="s">
        <v>119</v>
      </c>
      <c r="B90" s="50">
        <v>4</v>
      </c>
      <c r="C90" s="95">
        <f t="shared" si="7"/>
        <v>4.6029919447640967E-3</v>
      </c>
      <c r="D90" s="50">
        <v>62</v>
      </c>
      <c r="E90" s="34"/>
      <c r="F90" s="35"/>
    </row>
    <row r="91" spans="1:6" ht="18" x14ac:dyDescent="0.25">
      <c r="A91" s="50" t="s">
        <v>151</v>
      </c>
      <c r="B91" s="50">
        <v>4</v>
      </c>
      <c r="C91" s="95">
        <f t="shared" si="7"/>
        <v>4.6029919447640967E-3</v>
      </c>
      <c r="D91" s="50">
        <v>63</v>
      </c>
      <c r="E91" s="34"/>
      <c r="F91" s="35"/>
    </row>
    <row r="92" spans="1:6" ht="18" x14ac:dyDescent="0.25">
      <c r="A92" s="50" t="s">
        <v>118</v>
      </c>
      <c r="B92" s="50">
        <v>3</v>
      </c>
      <c r="C92" s="95">
        <f t="shared" si="7"/>
        <v>3.4522439585730723E-3</v>
      </c>
      <c r="D92" s="50">
        <v>64</v>
      </c>
      <c r="E92" s="34"/>
      <c r="F92" s="35"/>
    </row>
    <row r="93" spans="1:6" ht="18" x14ac:dyDescent="0.25">
      <c r="A93" s="50" t="s">
        <v>181</v>
      </c>
      <c r="B93" s="50">
        <v>3</v>
      </c>
      <c r="C93" s="95">
        <f t="shared" ref="C93:C114" si="8">B93/B$21</f>
        <v>3.4522439585730723E-3</v>
      </c>
      <c r="D93" s="50">
        <v>65</v>
      </c>
      <c r="E93" s="34"/>
      <c r="F93" s="35"/>
    </row>
    <row r="94" spans="1:6" ht="18" x14ac:dyDescent="0.25">
      <c r="A94" s="50" t="s">
        <v>141</v>
      </c>
      <c r="B94" s="50">
        <v>3</v>
      </c>
      <c r="C94" s="95">
        <f t="shared" si="8"/>
        <v>3.4522439585730723E-3</v>
      </c>
      <c r="D94" s="50">
        <v>66</v>
      </c>
      <c r="E94" s="34"/>
      <c r="F94" s="35"/>
    </row>
    <row r="95" spans="1:6" ht="18" x14ac:dyDescent="0.25">
      <c r="A95" s="50" t="s">
        <v>139</v>
      </c>
      <c r="B95" s="50">
        <v>3</v>
      </c>
      <c r="C95" s="95">
        <f t="shared" si="8"/>
        <v>3.4522439585730723E-3</v>
      </c>
      <c r="D95" s="50">
        <v>67</v>
      </c>
      <c r="E95" s="34"/>
      <c r="F95" s="35"/>
    </row>
    <row r="96" spans="1:6" ht="18" x14ac:dyDescent="0.25">
      <c r="A96" s="50" t="s">
        <v>76</v>
      </c>
      <c r="B96" s="50">
        <v>3</v>
      </c>
      <c r="C96" s="95">
        <f t="shared" si="8"/>
        <v>3.4522439585730723E-3</v>
      </c>
      <c r="D96" s="50">
        <v>68</v>
      </c>
      <c r="E96" s="34"/>
      <c r="F96" s="35"/>
    </row>
    <row r="97" spans="1:15" ht="18" x14ac:dyDescent="0.25">
      <c r="A97" s="50" t="s">
        <v>105</v>
      </c>
      <c r="B97" s="50">
        <v>3</v>
      </c>
      <c r="C97" s="95">
        <f t="shared" si="8"/>
        <v>3.4522439585730723E-3</v>
      </c>
      <c r="D97" s="50">
        <v>69</v>
      </c>
      <c r="E97" s="34"/>
      <c r="F97" s="35"/>
      <c r="O97"/>
    </row>
    <row r="98" spans="1:15" ht="18" x14ac:dyDescent="0.25">
      <c r="A98" s="50" t="s">
        <v>182</v>
      </c>
      <c r="B98" s="50">
        <v>2</v>
      </c>
      <c r="C98" s="95">
        <f t="shared" si="8"/>
        <v>2.3014959723820483E-3</v>
      </c>
      <c r="D98" s="50">
        <v>70</v>
      </c>
      <c r="E98" s="34"/>
      <c r="F98" s="35"/>
      <c r="I98" s="35"/>
    </row>
    <row r="99" spans="1:15" ht="18" x14ac:dyDescent="0.25">
      <c r="A99" s="50" t="s">
        <v>149</v>
      </c>
      <c r="B99" s="50">
        <v>2</v>
      </c>
      <c r="C99" s="95">
        <f t="shared" si="8"/>
        <v>2.3014959723820483E-3</v>
      </c>
      <c r="D99" s="50">
        <v>71</v>
      </c>
      <c r="E99" s="34"/>
      <c r="F99" s="35"/>
      <c r="I99" s="35"/>
    </row>
    <row r="100" spans="1:15" ht="18" x14ac:dyDescent="0.25">
      <c r="A100" s="50" t="s">
        <v>89</v>
      </c>
      <c r="B100" s="50">
        <v>2</v>
      </c>
      <c r="C100" s="95">
        <f t="shared" si="8"/>
        <v>2.3014959723820483E-3</v>
      </c>
      <c r="D100" s="50">
        <v>72</v>
      </c>
      <c r="E100" s="34"/>
      <c r="F100" s="35"/>
      <c r="I100" s="35"/>
    </row>
    <row r="101" spans="1:15" ht="18" x14ac:dyDescent="0.25">
      <c r="A101" s="50" t="s">
        <v>154</v>
      </c>
      <c r="B101" s="50">
        <v>2</v>
      </c>
      <c r="C101" s="95">
        <f t="shared" si="8"/>
        <v>2.3014959723820483E-3</v>
      </c>
      <c r="D101" s="50">
        <v>73</v>
      </c>
      <c r="E101" s="34"/>
      <c r="F101" s="35"/>
      <c r="I101" s="35"/>
    </row>
    <row r="102" spans="1:15" ht="18" x14ac:dyDescent="0.25">
      <c r="A102" s="50" t="s">
        <v>164</v>
      </c>
      <c r="B102" s="50">
        <v>2</v>
      </c>
      <c r="C102" s="95">
        <f t="shared" si="8"/>
        <v>2.3014959723820483E-3</v>
      </c>
      <c r="D102" s="50">
        <v>74</v>
      </c>
      <c r="E102" s="34"/>
      <c r="F102" s="35"/>
      <c r="I102" s="35"/>
    </row>
    <row r="103" spans="1:15" ht="18" x14ac:dyDescent="0.25">
      <c r="A103" s="50" t="s">
        <v>152</v>
      </c>
      <c r="B103" s="50">
        <v>2</v>
      </c>
      <c r="C103" s="95">
        <f t="shared" si="8"/>
        <v>2.3014959723820483E-3</v>
      </c>
      <c r="D103" s="50">
        <v>75</v>
      </c>
      <c r="E103" s="34"/>
      <c r="F103" s="35"/>
    </row>
    <row r="104" spans="1:15" ht="18" x14ac:dyDescent="0.25">
      <c r="A104" s="50" t="s">
        <v>99</v>
      </c>
      <c r="B104" s="50">
        <v>2</v>
      </c>
      <c r="C104" s="95">
        <f t="shared" si="8"/>
        <v>2.3014959723820483E-3</v>
      </c>
      <c r="D104" s="50">
        <v>76</v>
      </c>
      <c r="E104" s="34"/>
      <c r="F104" s="35"/>
    </row>
    <row r="105" spans="1:15" ht="18" x14ac:dyDescent="0.25">
      <c r="A105" s="50" t="s">
        <v>183</v>
      </c>
      <c r="B105" s="50">
        <v>2</v>
      </c>
      <c r="C105" s="95">
        <f t="shared" si="8"/>
        <v>2.3014959723820483E-3</v>
      </c>
      <c r="D105" s="50">
        <v>77</v>
      </c>
      <c r="E105" s="34"/>
      <c r="F105" s="35"/>
    </row>
    <row r="106" spans="1:15" ht="18" x14ac:dyDescent="0.25">
      <c r="A106" s="50" t="s">
        <v>165</v>
      </c>
      <c r="B106" s="50">
        <v>2</v>
      </c>
      <c r="C106" s="95">
        <f t="shared" si="8"/>
        <v>2.3014959723820483E-3</v>
      </c>
      <c r="D106" s="50">
        <v>78</v>
      </c>
      <c r="E106" s="34"/>
      <c r="F106" s="35"/>
    </row>
    <row r="107" spans="1:15" ht="18" x14ac:dyDescent="0.25">
      <c r="A107" s="50" t="s">
        <v>163</v>
      </c>
      <c r="B107" s="50">
        <v>2</v>
      </c>
      <c r="C107" s="95">
        <f t="shared" si="8"/>
        <v>2.3014959723820483E-3</v>
      </c>
      <c r="D107" s="50">
        <v>79</v>
      </c>
      <c r="E107" s="34"/>
      <c r="F107" s="35"/>
    </row>
    <row r="108" spans="1:15" ht="18" x14ac:dyDescent="0.25">
      <c r="A108" s="88" t="s">
        <v>168</v>
      </c>
      <c r="B108" s="88">
        <v>2</v>
      </c>
      <c r="C108" s="95">
        <f t="shared" si="8"/>
        <v>2.3014959723820483E-3</v>
      </c>
      <c r="D108" s="50">
        <v>80</v>
      </c>
      <c r="E108" s="34"/>
      <c r="F108" s="35"/>
    </row>
    <row r="109" spans="1:15" ht="18" x14ac:dyDescent="0.25">
      <c r="A109" s="88" t="s">
        <v>184</v>
      </c>
      <c r="B109" s="88">
        <v>1</v>
      </c>
      <c r="C109" s="95">
        <f t="shared" si="8"/>
        <v>1.1507479861910242E-3</v>
      </c>
      <c r="D109" s="50">
        <v>81</v>
      </c>
      <c r="E109" s="34"/>
      <c r="F109" s="35"/>
    </row>
    <row r="110" spans="1:15" ht="18" x14ac:dyDescent="0.25">
      <c r="A110" s="88" t="s">
        <v>185</v>
      </c>
      <c r="B110" s="88">
        <v>1</v>
      </c>
      <c r="C110" s="95">
        <f t="shared" si="8"/>
        <v>1.1507479861910242E-3</v>
      </c>
      <c r="D110" s="50">
        <v>82</v>
      </c>
      <c r="E110" s="34"/>
      <c r="F110" s="35"/>
    </row>
    <row r="111" spans="1:15" ht="18" x14ac:dyDescent="0.25">
      <c r="A111" s="88" t="s">
        <v>121</v>
      </c>
      <c r="B111" s="88">
        <v>1</v>
      </c>
      <c r="C111" s="95">
        <f t="shared" si="8"/>
        <v>1.1507479861910242E-3</v>
      </c>
      <c r="D111" s="50">
        <v>83</v>
      </c>
      <c r="E111" s="34"/>
      <c r="F111" s="35"/>
    </row>
    <row r="112" spans="1:15" ht="18" x14ac:dyDescent="0.25">
      <c r="A112" s="88" t="s">
        <v>125</v>
      </c>
      <c r="B112" s="88">
        <v>1</v>
      </c>
      <c r="C112" s="95">
        <f t="shared" si="8"/>
        <v>1.1507479861910242E-3</v>
      </c>
      <c r="D112" s="50">
        <v>84</v>
      </c>
      <c r="E112" s="34"/>
      <c r="F112" s="35"/>
    </row>
    <row r="113" spans="1:6" ht="18" x14ac:dyDescent="0.25">
      <c r="A113" s="118" t="s">
        <v>167</v>
      </c>
      <c r="B113" s="88">
        <v>1</v>
      </c>
      <c r="C113" s="95">
        <f t="shared" si="8"/>
        <v>1.1507479861910242E-3</v>
      </c>
      <c r="D113" s="50">
        <v>85</v>
      </c>
      <c r="E113" s="34"/>
      <c r="F113" s="35"/>
    </row>
    <row r="114" spans="1:6" ht="18" x14ac:dyDescent="0.25">
      <c r="A114" s="118" t="s">
        <v>134</v>
      </c>
      <c r="B114" s="88">
        <v>1</v>
      </c>
      <c r="C114" s="95">
        <f t="shared" si="8"/>
        <v>1.1507479861910242E-3</v>
      </c>
      <c r="D114" s="50">
        <v>86</v>
      </c>
      <c r="E114" s="34"/>
      <c r="F114" s="35"/>
    </row>
    <row r="115" spans="1:6" ht="18" x14ac:dyDescent="0.25">
      <c r="A115" s="88" t="s">
        <v>186</v>
      </c>
      <c r="B115" s="88">
        <v>1</v>
      </c>
      <c r="C115" s="95">
        <f t="shared" ref="C115:C126" si="9">B115/B$21</f>
        <v>1.1507479861910242E-3</v>
      </c>
      <c r="D115" s="50">
        <v>87</v>
      </c>
      <c r="E115" s="34"/>
      <c r="F115" s="35"/>
    </row>
    <row r="116" spans="1:6" ht="18" x14ac:dyDescent="0.25">
      <c r="A116" s="88" t="s">
        <v>143</v>
      </c>
      <c r="B116" s="88">
        <v>1</v>
      </c>
      <c r="C116" s="95">
        <f t="shared" si="9"/>
        <v>1.1507479861910242E-3</v>
      </c>
      <c r="D116" s="50">
        <v>88</v>
      </c>
      <c r="E116" s="34"/>
      <c r="F116" s="35"/>
    </row>
    <row r="117" spans="1:6" ht="18" x14ac:dyDescent="0.25">
      <c r="A117" s="88" t="s">
        <v>187</v>
      </c>
      <c r="B117" s="88">
        <v>1</v>
      </c>
      <c r="C117" s="95">
        <f t="shared" si="9"/>
        <v>1.1507479861910242E-3</v>
      </c>
      <c r="D117" s="50">
        <v>89</v>
      </c>
      <c r="F117" s="35"/>
    </row>
    <row r="118" spans="1:6" ht="18" x14ac:dyDescent="0.25">
      <c r="A118" s="88" t="s">
        <v>188</v>
      </c>
      <c r="B118" s="88">
        <v>1</v>
      </c>
      <c r="C118" s="95">
        <f t="shared" si="9"/>
        <v>1.1507479861910242E-3</v>
      </c>
      <c r="D118" s="50">
        <v>90</v>
      </c>
      <c r="F118" s="35"/>
    </row>
    <row r="119" spans="1:6" ht="18" x14ac:dyDescent="0.25">
      <c r="A119" s="88" t="s">
        <v>153</v>
      </c>
      <c r="B119" s="88">
        <v>1</v>
      </c>
      <c r="C119" s="95">
        <f t="shared" si="9"/>
        <v>1.1507479861910242E-3</v>
      </c>
      <c r="D119" s="50">
        <v>91</v>
      </c>
      <c r="F119" s="35"/>
    </row>
    <row r="120" spans="1:6" ht="18" x14ac:dyDescent="0.25">
      <c r="A120" s="88" t="s">
        <v>162</v>
      </c>
      <c r="B120" s="88">
        <v>1</v>
      </c>
      <c r="C120" s="95">
        <f t="shared" si="9"/>
        <v>1.1507479861910242E-3</v>
      </c>
      <c r="D120" s="50">
        <v>92</v>
      </c>
      <c r="F120" s="35"/>
    </row>
    <row r="121" spans="1:6" ht="18" x14ac:dyDescent="0.25">
      <c r="A121" s="88" t="s">
        <v>189</v>
      </c>
      <c r="B121" s="88">
        <v>1</v>
      </c>
      <c r="C121" s="95">
        <f t="shared" si="9"/>
        <v>1.1507479861910242E-3</v>
      </c>
      <c r="D121" s="50">
        <v>93</v>
      </c>
      <c r="F121" s="35"/>
    </row>
    <row r="122" spans="1:6" ht="18" x14ac:dyDescent="0.25">
      <c r="A122" s="88" t="s">
        <v>146</v>
      </c>
      <c r="B122" s="88">
        <v>1</v>
      </c>
      <c r="C122" s="95">
        <f t="shared" si="9"/>
        <v>1.1507479861910242E-3</v>
      </c>
      <c r="D122" s="50">
        <v>94</v>
      </c>
      <c r="F122" s="35"/>
    </row>
    <row r="123" spans="1:6" ht="18" x14ac:dyDescent="0.25">
      <c r="A123" s="88" t="s">
        <v>190</v>
      </c>
      <c r="B123" s="88">
        <v>1</v>
      </c>
      <c r="C123" s="95">
        <f t="shared" si="9"/>
        <v>1.1507479861910242E-3</v>
      </c>
      <c r="D123" s="50">
        <v>95</v>
      </c>
      <c r="F123" s="35"/>
    </row>
    <row r="124" spans="1:6" x14ac:dyDescent="0.25">
      <c r="A124" s="88" t="s">
        <v>166</v>
      </c>
      <c r="B124" s="88">
        <v>1</v>
      </c>
      <c r="C124" s="95">
        <f t="shared" si="9"/>
        <v>1.1507479861910242E-3</v>
      </c>
      <c r="D124" s="50">
        <v>96</v>
      </c>
    </row>
    <row r="125" spans="1:6" x14ac:dyDescent="0.25">
      <c r="A125" s="88" t="s">
        <v>137</v>
      </c>
      <c r="B125" s="88">
        <v>1</v>
      </c>
      <c r="C125" s="95">
        <f t="shared" si="9"/>
        <v>1.1507479861910242E-3</v>
      </c>
      <c r="D125" s="50">
        <v>97</v>
      </c>
    </row>
    <row r="126" spans="1:6" x14ac:dyDescent="0.25">
      <c r="A126" s="141" t="s">
        <v>204</v>
      </c>
      <c r="B126" s="141">
        <v>36</v>
      </c>
      <c r="C126" s="142">
        <f t="shared" si="9"/>
        <v>4.1426927502876867E-2</v>
      </c>
    </row>
    <row r="127" spans="1:6" x14ac:dyDescent="0.25">
      <c r="B127">
        <f>SUM(B29:B126)</f>
        <v>869</v>
      </c>
    </row>
  </sheetData>
  <sortState xmlns:xlrd2="http://schemas.microsoft.com/office/spreadsheetml/2017/richdata2" ref="L19:N31">
    <sortCondition descending="1" ref="M36:M48"/>
  </sortState>
  <mergeCells count="4">
    <mergeCell ref="G21:H21"/>
    <mergeCell ref="G22:H22"/>
    <mergeCell ref="G19:H19"/>
    <mergeCell ref="G18:H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20210126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2021-01-27T14:31:52Z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