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117" sheetId="1" r:id="rId1"/>
  </sheets>
  <definedNames>
    <definedName name="_xlnm._FilterDatabase" localSheetId="0" hidden="1">'20201117'!$F$43:$H$56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4" i="1" l="1"/>
  <c r="C104" i="1" s="1"/>
  <c r="C111" i="1" l="1"/>
  <c r="C107" i="1"/>
  <c r="C110" i="1"/>
  <c r="C106" i="1"/>
  <c r="C109" i="1"/>
  <c r="C105" i="1"/>
  <c r="C112" i="1"/>
  <c r="C108" i="1"/>
  <c r="G89" i="1"/>
  <c r="H86" i="1" s="1"/>
  <c r="H88" i="1" l="1"/>
  <c r="H87" i="1"/>
  <c r="H63" i="1"/>
  <c r="H82" i="1" l="1"/>
  <c r="H78" i="1"/>
  <c r="H74" i="1"/>
  <c r="H70" i="1"/>
  <c r="H66" i="1"/>
  <c r="H85" i="1"/>
  <c r="H81" i="1"/>
  <c r="H77" i="1"/>
  <c r="H73" i="1"/>
  <c r="H69" i="1"/>
  <c r="H65" i="1"/>
  <c r="H84" i="1"/>
  <c r="H80" i="1"/>
  <c r="H76" i="1"/>
  <c r="H72" i="1"/>
  <c r="H68" i="1"/>
  <c r="H64" i="1"/>
  <c r="H62" i="1"/>
  <c r="H83" i="1"/>
  <c r="H79" i="1"/>
  <c r="H75" i="1"/>
  <c r="H71" i="1"/>
  <c r="H67" i="1"/>
  <c r="C99" i="1" l="1"/>
  <c r="C103" i="1"/>
  <c r="C102" i="1"/>
  <c r="C100" i="1"/>
  <c r="C101" i="1"/>
  <c r="C22" i="1"/>
  <c r="C23" i="1"/>
  <c r="H44" i="1" l="1"/>
  <c r="C28" i="1" l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5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3" i="1"/>
  <c r="C9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4" i="1"/>
  <c r="C98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6" i="1"/>
  <c r="C30" i="1"/>
  <c r="G57" i="1"/>
  <c r="C113" i="1" l="1"/>
  <c r="H46" i="1"/>
  <c r="H53" i="1" l="1"/>
  <c r="H54" i="1"/>
  <c r="H51" i="1"/>
  <c r="H56" i="1"/>
  <c r="H50" i="1"/>
  <c r="H47" i="1"/>
  <c r="H52" i="1"/>
  <c r="H49" i="1"/>
  <c r="H57" i="1"/>
  <c r="H55" i="1"/>
  <c r="H48" i="1"/>
  <c r="H45" i="1"/>
  <c r="B12" i="1" l="1"/>
  <c r="E18" i="1" l="1"/>
  <c r="D19" i="1" s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<sst xmlns="http://schemas.openxmlformats.org/spreadsheetml/2006/main" count="188" uniqueCount="170">
  <si>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</si>
  <si>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</si>
  <si>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</si>
  <si>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</si>
  <si>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</si>
  <si>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</si>
  <si>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</si>
  <si>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</si>
  <si>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</si>
  <si>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</si>
  <si>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</si>
  <si>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</si>
  <si>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</si>
  <si>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</si>
  <si>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</si>
  <si>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</si>
  <si>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</si>
  <si>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</si>
  <si>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</si>
  <si>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</si>
  <si>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</si>
  <si>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</si>
  <si>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</si>
  <si>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</si>
  <si>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</si>
  <si>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</si>
  <si>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</si>
  <si>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</si>
  <si>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</si>
  <si>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</si>
  <si>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</si>
  <si>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</si>
  <si>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</si>
  <si>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</si>
  <si>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</si>
  <si>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</si>
  <si>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Huesca Capital Nº 3 (Pirineos)</t>
  </si>
  <si>
    <t>Avenida Cataluña</t>
  </si>
  <si>
    <t>Huesca Capital Nº 2 (Santo Grial)</t>
  </si>
  <si>
    <t>Miralbueno-Garrapinillos</t>
  </si>
  <si>
    <t>Actur Norte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</si>
  <si>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</si>
  <si>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</si>
  <si>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</si>
  <si>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</si>
  <si>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</si>
  <si>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</si>
  <si>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Madre Vedruna-Miraflores</t>
  </si>
  <si>
    <t>Las Fuentes Norte</t>
  </si>
  <si>
    <t>Arrabal</t>
  </si>
  <si>
    <t>Actur Sur</t>
  </si>
  <si>
    <t>Romareda - Seminario</t>
  </si>
  <si>
    <t>Teruel Ensanche</t>
  </si>
  <si>
    <t>Delicias Norte</t>
  </si>
  <si>
    <t>San José Sur</t>
  </si>
  <si>
    <t>Ejea de los Caballeros</t>
  </si>
  <si>
    <t>Hernán Cortés</t>
  </si>
  <si>
    <t>Casetas</t>
  </si>
  <si>
    <t>Oliver</t>
  </si>
  <si>
    <t>Jaca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</si>
  <si>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</si>
  <si>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</si>
  <si>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</si>
  <si>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</si>
  <si>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</si>
  <si>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</si>
  <si>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</si>
  <si>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Bombarda</t>
  </si>
  <si>
    <t>Actur Oeste</t>
  </si>
  <si>
    <t>Zuera</t>
  </si>
  <si>
    <t>Fraga</t>
  </si>
  <si>
    <t>Tarazona</t>
  </si>
  <si>
    <t>Total casos confirmados en Aragón</t>
  </si>
  <si>
    <t>San Pablo</t>
  </si>
  <si>
    <t>Cuarte de Huerva</t>
  </si>
  <si>
    <t>Utrillas</t>
  </si>
  <si>
    <t>Binéfar</t>
  </si>
  <si>
    <t>CALATAYUD</t>
  </si>
  <si>
    <t>ZARAGOZA II</t>
  </si>
  <si>
    <t>Torre Ramona</t>
  </si>
  <si>
    <t>Casablanca</t>
  </si>
  <si>
    <t>Cuencas Mineras</t>
  </si>
  <si>
    <t>La Litera / La Llitera</t>
  </si>
  <si>
    <t>Cinca Medio</t>
  </si>
  <si>
    <t>Cinco Villas</t>
  </si>
  <si>
    <t>La Jacetania</t>
  </si>
  <si>
    <t>Bajo Cinca / Baix Cinca</t>
  </si>
  <si>
    <t>Bajo Aragón</t>
  </si>
  <si>
    <t>Jiloca</t>
  </si>
  <si>
    <t>Alto Gállego</t>
  </si>
  <si>
    <t>COMARCA</t>
  </si>
  <si>
    <t>&gt;20</t>
  </si>
  <si>
    <t>5-9</t>
  </si>
  <si>
    <t>0-4</t>
  </si>
  <si>
    <t>10-14</t>
  </si>
  <si>
    <t>15-20</t>
  </si>
  <si>
    <t>Teruel Centro</t>
  </si>
  <si>
    <t>Parque Goya</t>
  </si>
  <si>
    <t>Valdefierro</t>
  </si>
  <si>
    <t>Tamarite de Litera</t>
  </si>
  <si>
    <t>Desconocido</t>
  </si>
  <si>
    <t>Sabiñánigo</t>
  </si>
  <si>
    <t>Monzón Urbano</t>
  </si>
  <si>
    <t>Mancomunidad Central de Zaragoza</t>
  </si>
  <si>
    <t>Comunidad de Teruel</t>
  </si>
  <si>
    <t>Ribera Alta del Ebro</t>
  </si>
  <si>
    <t>Hoya de Huesca / Plana de Uesca</t>
  </si>
  <si>
    <t>Comunidad de Calatayud</t>
  </si>
  <si>
    <t>Somontano de Barbastro</t>
  </si>
  <si>
    <t>Ribera Baja del Ebro</t>
  </si>
  <si>
    <t>Campo de Borja</t>
  </si>
  <si>
    <t>Caspe</t>
  </si>
  <si>
    <t>Huesca Rural</t>
  </si>
  <si>
    <t>San José Centro</t>
  </si>
  <si>
    <t>San José Norte</t>
  </si>
  <si>
    <t>Calatayud Urbano</t>
  </si>
  <si>
    <t>Fernando El Católico</t>
  </si>
  <si>
    <t>Torrero - La Paz</t>
  </si>
  <si>
    <t>Univérsitas</t>
  </si>
  <si>
    <t>Alfajarín</t>
  </si>
  <si>
    <t>Campo de Belchite</t>
  </si>
  <si>
    <t>Fuentes de Ebro</t>
  </si>
  <si>
    <t>Monreal del Campo</t>
  </si>
  <si>
    <t>Almudévar</t>
  </si>
  <si>
    <t>María de Huerva</t>
  </si>
  <si>
    <t>Rebolería</t>
  </si>
  <si>
    <t>Bajo Aragón-Caspe / Baix Aragó-Casp</t>
  </si>
  <si>
    <t>Tarazona y el Moncayo</t>
  </si>
  <si>
    <t>Borja</t>
  </si>
  <si>
    <t>Huesca Capital Nº 1 (Perpetuo Socorro)</t>
  </si>
  <si>
    <t>Zalfonada</t>
  </si>
  <si>
    <t>Santa Isabel</t>
  </si>
  <si>
    <t>Sariñena</t>
  </si>
  <si>
    <t>Venecia</t>
  </si>
  <si>
    <t>Maella</t>
  </si>
  <si>
    <t>Mequinenza</t>
  </si>
  <si>
    <t>Grañén</t>
  </si>
  <si>
    <t>Biescas-Valle de Tena</t>
  </si>
  <si>
    <t>Aínsa</t>
  </si>
  <si>
    <t>Alagón</t>
  </si>
  <si>
    <t>Albalate de Cinca</t>
  </si>
  <si>
    <t>Los Monegros</t>
  </si>
  <si>
    <t>Aranda</t>
  </si>
  <si>
    <t>Sobrarbe</t>
  </si>
  <si>
    <t>Valdejalón</t>
  </si>
  <si>
    <t>Distribución por Comarcas: en 29 casos confirmado no ha sido posible identificar el sector sanitario.</t>
  </si>
  <si>
    <t>Distribución por edad y sexo: en 14 casos confirmados no ha sido posible identificar la edad o el sexo</t>
  </si>
  <si>
    <t>Distribución por provincias: en 71 casos confirmads no ha sido posible identificar la provincia de procedencia</t>
  </si>
  <si>
    <t>Distribución por síntomas: en 4 casos confirmados no ha sido posible identificar la existencia o no de sintomatología</t>
  </si>
  <si>
    <t>Distribución por Sector Sanitario: en 47 casos confirmado no ha sido posible identificar el sector sanitario.</t>
  </si>
  <si>
    <t>Almozara</t>
  </si>
  <si>
    <t>Tauste</t>
  </si>
  <si>
    <t>Ariza</t>
  </si>
  <si>
    <t>Gallur</t>
  </si>
  <si>
    <t>Independencia</t>
  </si>
  <si>
    <t>Calatayud Rural</t>
  </si>
  <si>
    <t>Cariñena</t>
  </si>
  <si>
    <t>Mosqueruela</t>
  </si>
  <si>
    <t>Alcorisa</t>
  </si>
  <si>
    <t>Ateca</t>
  </si>
  <si>
    <t>Ayerbe</t>
  </si>
  <si>
    <t>Villamayor</t>
  </si>
  <si>
    <t>La Almunia de Doña Godina</t>
  </si>
  <si>
    <t>Sarrión</t>
  </si>
  <si>
    <t>Monzón Rural</t>
  </si>
  <si>
    <t>Morata de Jalón</t>
  </si>
  <si>
    <t>Santa Eulalia del Campo</t>
  </si>
  <si>
    <t>Distribución por Zona Básica de Salud (ZBS): en 47 casos confirmado no ha sido posible identificar la zona básica de salud.</t>
  </si>
  <si>
    <t>Gúdar-Javalambre</t>
  </si>
  <si>
    <t>Campo de Cariñena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</si>
</sst>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2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6" borderId="11" xfId="0" applyFont="1" applyFill="1" applyBorder="1" applyAlignment="1">
      <alignment horizontal="left"/>
    </xf>
    <xf numFmtId="0" fontId="9" fillId="16" borderId="5" xfId="0" applyNumberFormat="1" applyFont="1" applyFill="1" applyBorder="1"/>
    <xf numFmtId="10" fontId="9" fillId="16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0" fillId="17" borderId="16" xfId="0" applyFont="1" applyFill="1" applyBorder="1" applyAlignment="1">
      <alignment horizontal="left"/>
    </xf>
    <xf numFmtId="0" fontId="10" fillId="17" borderId="6" xfId="0" applyNumberFormat="1" applyFont="1" applyFill="1" applyBorder="1"/>
    <xf numFmtId="10" fontId="10" fillId="17" borderId="17" xfId="0" applyNumberFormat="1" applyFont="1" applyFill="1" applyBorder="1" applyAlignment="1">
      <alignment horizontal="right" vertical="center" wrapText="1"/>
    </xf>
    <xf numFmtId="0" fontId="12" fillId="18" borderId="19" xfId="0" applyFont="1" applyFill="1" applyBorder="1" applyAlignment="1">
      <alignment horizontal="left"/>
    </xf>
    <xf numFmtId="10" fontId="9" fillId="18" borderId="21" xfId="1" applyNumberFormat="1" applyFont="1" applyFill="1" applyBorder="1" applyAlignment="1">
      <alignment horizontal="right" vertical="center" wrapText="1"/>
    </xf>
    <xf numFmtId="0" fontId="12" fillId="18" borderId="11" xfId="0" applyFont="1" applyFill="1" applyBorder="1" applyAlignment="1">
      <alignment horizontal="left"/>
    </xf>
    <xf numFmtId="10" fontId="9" fillId="18" borderId="12" xfId="1" applyNumberFormat="1" applyFont="1" applyFill="1" applyBorder="1" applyAlignment="1">
      <alignment horizontal="right" vertical="center" wrapText="1"/>
    </xf>
    <xf numFmtId="0" fontId="15" fillId="18" borderId="20" xfId="0" applyNumberFormat="1" applyFont="1" applyFill="1" applyBorder="1"/>
    <xf numFmtId="0" fontId="15" fillId="18" borderId="5" xfId="0" applyNumberFormat="1" applyFont="1" applyFill="1" applyBorder="1"/>
    <xf numFmtId="0" fontId="12" fillId="19" borderId="11" xfId="0" applyFont="1" applyFill="1" applyBorder="1" applyAlignment="1">
      <alignment horizontal="left"/>
    </xf>
    <xf numFmtId="0" fontId="15" fillId="19" borderId="5" xfId="0" applyNumberFormat="1" applyFont="1" applyFill="1" applyBorder="1"/>
    <xf numFmtId="10" fontId="9" fillId="19" borderId="12" xfId="1" applyNumberFormat="1" applyFont="1" applyFill="1" applyBorder="1" applyAlignment="1">
      <alignment horizontal="right" vertical="center" wrapText="1"/>
    </xf>
    <xf numFmtId="0" fontId="3" fillId="20" borderId="5" xfId="0" applyFont="1" applyFill="1" applyBorder="1"/>
    <xf numFmtId="0" fontId="3" fillId="21" borderId="5" xfId="0" applyFont="1" applyFill="1" applyBorder="1"/>
    <xf numFmtId="0" fontId="3" fillId="22" borderId="5" xfId="0" applyFont="1" applyFill="1" applyBorder="1"/>
    <xf numFmtId="0" fontId="3" fillId="22" borderId="11" xfId="0" applyFont="1" applyFill="1" applyBorder="1"/>
    <xf numFmtId="0" fontId="0" fillId="0" borderId="15" xfId="0" applyBorder="1"/>
    <xf numFmtId="0" fontId="16" fillId="0" borderId="0" xfId="0" applyFont="1"/>
    <xf numFmtId="0" fontId="7" fillId="6" borderId="19" xfId="0" applyFont="1" applyFill="1" applyBorder="1"/>
    <xf numFmtId="0" fontId="7" fillId="6" borderId="20" xfId="0" applyFont="1" applyFill="1" applyBorder="1"/>
    <xf numFmtId="10" fontId="7" fillId="6" borderId="22" xfId="1" applyNumberFormat="1" applyFont="1" applyFill="1" applyBorder="1"/>
    <xf numFmtId="10" fontId="3" fillId="22" borderId="12" xfId="1" applyNumberFormat="1" applyFont="1" applyFill="1" applyBorder="1"/>
    <xf numFmtId="0" fontId="16" fillId="6" borderId="5" xfId="0" applyFont="1" applyFill="1" applyBorder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7" fillId="15" borderId="5" xfId="0" applyFont="1" applyFill="1" applyBorder="1"/>
    <xf numFmtId="0" fontId="3" fillId="20" borderId="11" xfId="0" applyFont="1" applyFill="1" applyBorder="1"/>
    <xf numFmtId="10" fontId="3" fillId="20" borderId="12" xfId="1" applyNumberFormat="1" applyFont="1" applyFill="1" applyBorder="1"/>
    <xf numFmtId="0" fontId="3" fillId="21" borderId="11" xfId="0" applyFont="1" applyFill="1" applyBorder="1"/>
    <xf numFmtId="10" fontId="3" fillId="21" borderId="12" xfId="1" applyNumberFormat="1" applyFont="1" applyFill="1" applyBorder="1"/>
    <xf numFmtId="0" fontId="7" fillId="6" borderId="16" xfId="0" applyFont="1" applyFill="1" applyBorder="1"/>
    <xf numFmtId="0" fontId="7" fillId="6" borderId="6" xfId="0" applyFont="1" applyFill="1" applyBorder="1"/>
    <xf numFmtId="10" fontId="7" fillId="6" borderId="17" xfId="1" applyNumberFormat="1" applyFont="1" applyFill="1" applyBorder="1"/>
    <xf numFmtId="0" fontId="1" fillId="15" borderId="9" xfId="0" applyFont="1" applyFill="1" applyBorder="1" applyAlignment="1">
      <alignment horizontal="center" vertical="center"/>
    </xf>
    <xf numFmtId="0" fontId="0" fillId="15" borderId="10" xfId="0" applyFill="1" applyBorder="1" applyAlignment="1"/>
    <xf numFmtId="0" fontId="0" fillId="15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00"/>
      <color rgb="FFFF4747"/>
      <color rgb="FFFF7C80"/>
      <color rgb="FF000000"/>
      <color rgb="FFFF5050"/>
      <color rgb="FFFEE2DA"/>
      <color rgb="FFFEC2B8"/>
      <color rgb="FFFDAB9D"/>
      <color rgb="FFFF979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zoomScaleNormal="100" workbookViewId="0">
      <selection activeCell="K1" sqref="K1:L8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4.5703125" customWidth="1"/>
    <col min="6" max="6" width="34.28515625" customWidth="1"/>
    <col min="7" max="7" width="16.85546875" customWidth="1"/>
    <col min="8" max="8" width="13.42578125" customWidth="1"/>
  </cols>
  <sheetData>
    <row r="1" spans="1:13" ht="15" customHeight="1" thickBot="1" x14ac:dyDescent="0.3">
      <c r="A1" s="46" t="s">
        <v>146</v>
      </c>
    </row>
    <row r="2" spans="1:13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</row>
    <row r="3" spans="1:13" ht="15" customHeight="1" thickBot="1" x14ac:dyDescent="0.3">
      <c r="A3" s="1" t="s">
        <v>4</v>
      </c>
      <c r="B3" s="25">
        <v>1</v>
      </c>
      <c r="C3" s="26">
        <v>1</v>
      </c>
      <c r="D3" s="9">
        <f>B3+C3</f>
        <v>2</v>
      </c>
      <c r="E3" s="15">
        <f>D3/$D$12</f>
        <v>4.4543429844097994E-3</v>
      </c>
      <c r="F3" s="4">
        <f>E3</f>
        <v>4.4543429844097994E-3</v>
      </c>
      <c r="L3" s="114"/>
      <c r="M3" s="114"/>
    </row>
    <row r="4" spans="1:13" ht="15" customHeight="1" thickBot="1" x14ac:dyDescent="0.3">
      <c r="A4" s="1" t="s">
        <v>5</v>
      </c>
      <c r="B4" s="27">
        <v>23</v>
      </c>
      <c r="C4" s="21">
        <v>19</v>
      </c>
      <c r="D4" s="9">
        <f t="shared" ref="D4:D11" si="0">B4+C4</f>
        <v>42</v>
      </c>
      <c r="E4" s="15">
        <f t="shared" ref="E4:E11" si="1">D4/$D$12</f>
        <v>9.3541202672605794E-2</v>
      </c>
      <c r="F4" s="45">
        <f>F3+E4</f>
        <v>9.7995545657015598E-2</v>
      </c>
    </row>
    <row r="5" spans="1:13" ht="15" customHeight="1" thickBot="1" x14ac:dyDescent="0.3">
      <c r="A5" s="1" t="s">
        <v>6</v>
      </c>
      <c r="B5" s="27">
        <v>21</v>
      </c>
      <c r="C5" s="21">
        <v>26</v>
      </c>
      <c r="D5" s="9">
        <f t="shared" si="0"/>
        <v>47</v>
      </c>
      <c r="E5" s="15">
        <f t="shared" si="1"/>
        <v>0.10467706013363029</v>
      </c>
      <c r="F5" s="4">
        <f>F4+E5</f>
        <v>0.20267260579064589</v>
      </c>
    </row>
    <row r="6" spans="1:13" ht="15" customHeight="1" thickBot="1" x14ac:dyDescent="0.3">
      <c r="A6" s="1" t="s">
        <v>7</v>
      </c>
      <c r="B6" s="27">
        <v>18</v>
      </c>
      <c r="C6" s="21">
        <v>26</v>
      </c>
      <c r="D6" s="9">
        <f t="shared" si="0"/>
        <v>44</v>
      </c>
      <c r="E6" s="15">
        <f t="shared" si="1"/>
        <v>9.7995545657015584E-2</v>
      </c>
      <c r="F6" s="10">
        <f t="shared" ref="F6:F11" si="2">F5+E6</f>
        <v>0.30066815144766146</v>
      </c>
    </row>
    <row r="7" spans="1:13" ht="15" customHeight="1" thickBot="1" x14ac:dyDescent="0.3">
      <c r="A7" s="1" t="s">
        <v>8</v>
      </c>
      <c r="B7" s="27">
        <v>33</v>
      </c>
      <c r="C7" s="21">
        <v>53</v>
      </c>
      <c r="D7" s="9">
        <f t="shared" si="0"/>
        <v>86</v>
      </c>
      <c r="E7" s="15">
        <f t="shared" si="1"/>
        <v>0.19153674832962139</v>
      </c>
      <c r="F7" s="10">
        <f t="shared" si="2"/>
        <v>0.49220489977728288</v>
      </c>
    </row>
    <row r="8" spans="1:13" ht="15" customHeight="1" thickBot="1" x14ac:dyDescent="0.3">
      <c r="A8" s="1" t="s">
        <v>9</v>
      </c>
      <c r="B8" s="27">
        <v>36</v>
      </c>
      <c r="C8" s="21">
        <v>49</v>
      </c>
      <c r="D8" s="9">
        <f t="shared" si="0"/>
        <v>85</v>
      </c>
      <c r="E8" s="15">
        <f t="shared" si="1"/>
        <v>0.18930957683741648</v>
      </c>
      <c r="F8" s="4">
        <f t="shared" si="2"/>
        <v>0.68151447661469933</v>
      </c>
      <c r="L8" s="114"/>
      <c r="M8" s="114"/>
    </row>
    <row r="9" spans="1:13" ht="15" customHeight="1" thickBot="1" x14ac:dyDescent="0.3">
      <c r="A9" s="1" t="s">
        <v>10</v>
      </c>
      <c r="B9" s="27">
        <v>28</v>
      </c>
      <c r="C9" s="21">
        <v>34</v>
      </c>
      <c r="D9" s="9">
        <f t="shared" si="0"/>
        <v>62</v>
      </c>
      <c r="E9" s="15">
        <f t="shared" si="1"/>
        <v>0.13808463251670378</v>
      </c>
      <c r="F9" s="4">
        <f t="shared" si="2"/>
        <v>0.8195991091314031</v>
      </c>
      <c r="L9" s="114"/>
    </row>
    <row r="10" spans="1:13" ht="15" customHeight="1" thickBot="1" x14ac:dyDescent="0.3">
      <c r="A10" s="1" t="s">
        <v>11</v>
      </c>
      <c r="B10" s="27">
        <v>19</v>
      </c>
      <c r="C10" s="21">
        <v>15</v>
      </c>
      <c r="D10" s="9">
        <f t="shared" si="0"/>
        <v>34</v>
      </c>
      <c r="E10" s="15">
        <f t="shared" si="1"/>
        <v>7.5723830734966593E-2</v>
      </c>
      <c r="F10" s="4">
        <f t="shared" si="2"/>
        <v>0.89532293986636968</v>
      </c>
    </row>
    <row r="11" spans="1:13" ht="15" customHeight="1" thickBot="1" x14ac:dyDescent="0.3">
      <c r="A11" s="1" t="s">
        <v>12</v>
      </c>
      <c r="B11" s="27">
        <v>17</v>
      </c>
      <c r="C11" s="21">
        <v>30</v>
      </c>
      <c r="D11" s="9">
        <f t="shared" si="0"/>
        <v>47</v>
      </c>
      <c r="E11" s="19">
        <f t="shared" si="1"/>
        <v>0.10467706013363029</v>
      </c>
      <c r="F11" s="4">
        <f t="shared" si="2"/>
        <v>1</v>
      </c>
    </row>
    <row r="12" spans="1:13" ht="15" customHeight="1" thickBot="1" x14ac:dyDescent="0.3">
      <c r="A12" s="38" t="s">
        <v>30</v>
      </c>
      <c r="B12" s="39">
        <f>SUM(B3:B11)</f>
        <v>196</v>
      </c>
      <c r="C12" s="39">
        <f>SUM(C3:C11)</f>
        <v>253</v>
      </c>
      <c r="D12" s="78">
        <f>SUM(D3:D11)</f>
        <v>449</v>
      </c>
    </row>
    <row r="13" spans="1:13" ht="15" customHeight="1" x14ac:dyDescent="0.25">
      <c r="A13" s="5"/>
      <c r="B13" s="8">
        <f>B12/D12</f>
        <v>0.43652561247216037</v>
      </c>
      <c r="C13" s="8">
        <f>C12/D12</f>
        <v>0.56347438752783963</v>
      </c>
      <c r="D13" s="6"/>
    </row>
    <row r="14" spans="1:13" ht="15" customHeight="1" x14ac:dyDescent="0.25">
      <c r="A14" s="5"/>
      <c r="B14" s="8"/>
      <c r="C14" s="8"/>
      <c r="D14" s="6"/>
      <c r="E14" s="82"/>
    </row>
    <row r="15" spans="1:13" ht="15" customHeight="1" x14ac:dyDescent="0.25">
      <c r="A15" s="7"/>
      <c r="B15" s="7"/>
      <c r="C15" s="7"/>
      <c r="D15" s="7"/>
      <c r="E15" s="82"/>
    </row>
    <row r="16" spans="1:13" ht="15" customHeight="1" thickBot="1" x14ac:dyDescent="0.3">
      <c r="A16" s="46" t="s">
        <v>147</v>
      </c>
      <c r="E16" s="82"/>
    </row>
    <row r="17" spans="1:10" ht="15.75" thickBot="1" x14ac:dyDescent="0.3">
      <c r="A17" s="14" t="s">
        <v>13</v>
      </c>
      <c r="B17" s="12" t="s">
        <v>14</v>
      </c>
      <c r="C17" s="12" t="s">
        <v>15</v>
      </c>
      <c r="D17" s="12" t="s">
        <v>41</v>
      </c>
      <c r="E17" s="12" t="s">
        <v>3</v>
      </c>
      <c r="G17" s="123" t="s">
        <v>22</v>
      </c>
      <c r="H17" s="124"/>
      <c r="I17" s="125"/>
    </row>
    <row r="18" spans="1:10" ht="15.75" thickBot="1" x14ac:dyDescent="0.3">
      <c r="A18" s="22">
        <v>103</v>
      </c>
      <c r="B18" s="23">
        <v>20</v>
      </c>
      <c r="C18" s="23">
        <v>333</v>
      </c>
      <c r="D18" s="24">
        <v>7</v>
      </c>
      <c r="E18" s="79">
        <f>SUM(A18:D18)</f>
        <v>463</v>
      </c>
      <c r="G18" s="126">
        <v>0.03</v>
      </c>
      <c r="H18" s="127"/>
      <c r="I18" s="128"/>
    </row>
    <row r="19" spans="1:10" ht="15.75" thickBot="1" x14ac:dyDescent="0.3">
      <c r="A19" s="16">
        <f>A18/$E$18</f>
        <v>0.2224622030237581</v>
      </c>
      <c r="B19" s="16">
        <f t="shared" ref="B19:D19" si="3">B18/$E$18</f>
        <v>4.3196544276457881E-2</v>
      </c>
      <c r="C19" s="16">
        <f t="shared" si="3"/>
        <v>0.71922246220302377</v>
      </c>
      <c r="D19" s="16">
        <f t="shared" si="3"/>
        <v>1.511879049676026E-2</v>
      </c>
      <c r="E19" s="2"/>
    </row>
    <row r="20" spans="1:10" ht="15.75" thickBot="1" x14ac:dyDescent="0.3">
      <c r="G20" s="123" t="s">
        <v>33</v>
      </c>
      <c r="H20" s="124"/>
      <c r="I20" s="125"/>
    </row>
    <row r="21" spans="1:10" ht="15.75" thickBot="1" x14ac:dyDescent="0.3">
      <c r="A21" s="47" t="s">
        <v>148</v>
      </c>
      <c r="G21" s="129">
        <v>16.2</v>
      </c>
      <c r="H21" s="130"/>
      <c r="I21" s="131"/>
    </row>
    <row r="22" spans="1:10" ht="15.75" thickBot="1" x14ac:dyDescent="0.3">
      <c r="A22" s="71" t="s">
        <v>19</v>
      </c>
      <c r="B22" s="3">
        <v>210</v>
      </c>
      <c r="C22" s="72">
        <f>B22/(B22+B23)</f>
        <v>0.45751633986928103</v>
      </c>
    </row>
    <row r="23" spans="1:10" ht="15.75" thickBot="1" x14ac:dyDescent="0.3">
      <c r="A23" s="73" t="s">
        <v>18</v>
      </c>
      <c r="B23" s="2">
        <v>249</v>
      </c>
      <c r="C23" s="74">
        <f>B23/(B22+B23)</f>
        <v>0.54248366013071891</v>
      </c>
    </row>
    <row r="26" spans="1:10" ht="15.75" thickBot="1" x14ac:dyDescent="0.3">
      <c r="A26" s="47" t="s">
        <v>167</v>
      </c>
      <c r="F26" s="47" t="s">
        <v>149</v>
      </c>
    </row>
    <row r="27" spans="1:10" ht="15.75" customHeight="1" thickBot="1" x14ac:dyDescent="0.3">
      <c r="A27" s="76" t="s">
        <v>16</v>
      </c>
      <c r="B27" s="77" t="s">
        <v>17</v>
      </c>
      <c r="C27" s="77" t="s">
        <v>23</v>
      </c>
      <c r="D27" s="77" t="s">
        <v>24</v>
      </c>
      <c r="E27" s="37"/>
      <c r="F27" s="11" t="s">
        <v>27</v>
      </c>
      <c r="G27" s="11" t="s">
        <v>31</v>
      </c>
      <c r="H27" s="11" t="s">
        <v>32</v>
      </c>
      <c r="J27" s="7"/>
    </row>
    <row r="28" spans="1:10" ht="15.75" thickBot="1" x14ac:dyDescent="0.3">
      <c r="A28" s="48" t="s">
        <v>37</v>
      </c>
      <c r="B28" s="49">
        <v>18</v>
      </c>
      <c r="C28" s="50">
        <f t="shared" ref="C28:C59" si="4">B28/$B$114</f>
        <v>3.8876889848812095E-2</v>
      </c>
      <c r="D28" s="51">
        <v>1</v>
      </c>
      <c r="F28" s="52" t="s">
        <v>78</v>
      </c>
      <c r="G28" s="53">
        <v>135</v>
      </c>
      <c r="H28" s="54">
        <f t="shared" ref="H28:H36" si="5">G28/$E$18</f>
        <v>0.29157667386609071</v>
      </c>
      <c r="I28" s="17"/>
      <c r="J28" s="7"/>
    </row>
    <row r="29" spans="1:10" ht="15.75" thickBot="1" x14ac:dyDescent="0.3">
      <c r="A29" s="48" t="s">
        <v>38</v>
      </c>
      <c r="B29" s="49">
        <v>17</v>
      </c>
      <c r="C29" s="50">
        <f t="shared" si="4"/>
        <v>3.6717062634989202E-2</v>
      </c>
      <c r="D29" s="51">
        <v>2</v>
      </c>
      <c r="F29" s="89" t="s">
        <v>29</v>
      </c>
      <c r="G29" s="90">
        <v>83</v>
      </c>
      <c r="H29" s="91">
        <f t="shared" si="5"/>
        <v>0.17926565874730022</v>
      </c>
      <c r="I29" s="18"/>
      <c r="J29" s="7"/>
    </row>
    <row r="30" spans="1:10" ht="15.75" thickBot="1" x14ac:dyDescent="0.3">
      <c r="A30" s="48" t="s">
        <v>70</v>
      </c>
      <c r="B30" s="49">
        <v>16</v>
      </c>
      <c r="C30" s="50">
        <f t="shared" si="4"/>
        <v>3.4557235421166309E-2</v>
      </c>
      <c r="D30" s="51">
        <v>3</v>
      </c>
      <c r="F30" s="55" t="s">
        <v>28</v>
      </c>
      <c r="G30" s="56">
        <v>62</v>
      </c>
      <c r="H30" s="57">
        <f t="shared" si="5"/>
        <v>0.13390928725701945</v>
      </c>
      <c r="I30" s="18"/>
      <c r="J30" s="7"/>
    </row>
    <row r="31" spans="1:10" ht="15.75" thickBot="1" x14ac:dyDescent="0.3">
      <c r="A31" s="48" t="s">
        <v>73</v>
      </c>
      <c r="B31" s="49">
        <v>15</v>
      </c>
      <c r="C31" s="50">
        <f t="shared" si="4"/>
        <v>3.2397408207343416E-2</v>
      </c>
      <c r="D31" s="51">
        <v>4</v>
      </c>
      <c r="F31" s="83" t="s">
        <v>13</v>
      </c>
      <c r="G31" s="84">
        <v>52</v>
      </c>
      <c r="H31" s="85">
        <f t="shared" si="5"/>
        <v>0.11231101511879049</v>
      </c>
      <c r="I31" s="18"/>
      <c r="J31" s="7"/>
    </row>
    <row r="32" spans="1:10" ht="15.75" thickBot="1" x14ac:dyDescent="0.3">
      <c r="A32" s="48" t="s">
        <v>121</v>
      </c>
      <c r="B32" s="49">
        <v>11</v>
      </c>
      <c r="C32" s="50">
        <f t="shared" si="4"/>
        <v>2.3758099352051837E-2</v>
      </c>
      <c r="D32" s="51">
        <v>5</v>
      </c>
      <c r="F32" s="58" t="s">
        <v>25</v>
      </c>
      <c r="G32" s="59">
        <v>46</v>
      </c>
      <c r="H32" s="60">
        <f t="shared" si="5"/>
        <v>9.9352051835853133E-2</v>
      </c>
      <c r="I32" s="18"/>
      <c r="J32" s="7"/>
    </row>
    <row r="33" spans="1:10" ht="15.75" thickBot="1" x14ac:dyDescent="0.3">
      <c r="A33" s="48" t="s">
        <v>47</v>
      </c>
      <c r="B33" s="49">
        <v>11</v>
      </c>
      <c r="C33" s="50">
        <f t="shared" si="4"/>
        <v>2.3758099352051837E-2</v>
      </c>
      <c r="D33" s="51">
        <v>6</v>
      </c>
      <c r="F33" s="61" t="s">
        <v>14</v>
      </c>
      <c r="G33" s="62">
        <v>19</v>
      </c>
      <c r="H33" s="63">
        <f t="shared" si="5"/>
        <v>4.1036717062634988E-2</v>
      </c>
      <c r="I33" s="18"/>
      <c r="J33" s="7"/>
    </row>
    <row r="34" spans="1:10" ht="15.75" thickBot="1" x14ac:dyDescent="0.3">
      <c r="A34" s="48" t="s">
        <v>54</v>
      </c>
      <c r="B34" s="49">
        <v>11</v>
      </c>
      <c r="C34" s="50">
        <f t="shared" si="4"/>
        <v>2.3758099352051837E-2</v>
      </c>
      <c r="D34" s="51">
        <v>7</v>
      </c>
      <c r="F34" s="68" t="s">
        <v>77</v>
      </c>
      <c r="G34" s="69">
        <v>11</v>
      </c>
      <c r="H34" s="70">
        <f t="shared" si="5"/>
        <v>2.3758099352051837E-2</v>
      </c>
      <c r="I34" s="18"/>
      <c r="J34" s="7"/>
    </row>
    <row r="35" spans="1:10" ht="15.75" thickBot="1" x14ac:dyDescent="0.3">
      <c r="A35" s="48" t="s">
        <v>56</v>
      </c>
      <c r="B35" s="49">
        <v>10</v>
      </c>
      <c r="C35" s="50">
        <f t="shared" si="4"/>
        <v>2.159827213822894E-2</v>
      </c>
      <c r="D35" s="51">
        <v>8</v>
      </c>
      <c r="F35" s="64" t="s">
        <v>26</v>
      </c>
      <c r="G35" s="65">
        <v>8</v>
      </c>
      <c r="H35" s="66">
        <f t="shared" si="5"/>
        <v>1.7278617710583154E-2</v>
      </c>
      <c r="I35" s="18"/>
      <c r="J35" s="7"/>
    </row>
    <row r="36" spans="1:10" ht="15.75" thickBot="1" x14ac:dyDescent="0.3">
      <c r="A36" s="48" t="s">
        <v>69</v>
      </c>
      <c r="B36" s="49">
        <v>10</v>
      </c>
      <c r="C36" s="50">
        <f t="shared" si="4"/>
        <v>2.159827213822894E-2</v>
      </c>
      <c r="D36" s="51">
        <v>9</v>
      </c>
      <c r="F36" s="35" t="s">
        <v>100</v>
      </c>
      <c r="G36" s="36">
        <v>47</v>
      </c>
      <c r="H36" s="42">
        <f t="shared" si="5"/>
        <v>0.10151187904967603</v>
      </c>
      <c r="I36" s="18"/>
      <c r="J36" s="7"/>
    </row>
    <row r="37" spans="1:10" ht="15.75" thickBot="1" x14ac:dyDescent="0.3">
      <c r="A37" s="31" t="s">
        <v>129</v>
      </c>
      <c r="B37" s="32">
        <v>9</v>
      </c>
      <c r="C37" s="33">
        <f t="shared" si="4"/>
        <v>1.9438444924406047E-2</v>
      </c>
      <c r="D37" s="34">
        <v>10</v>
      </c>
      <c r="F37" s="43" t="s">
        <v>30</v>
      </c>
      <c r="G37" s="80">
        <f>SUM(G28:G36)</f>
        <v>463</v>
      </c>
      <c r="H37" s="44"/>
      <c r="I37" s="18"/>
      <c r="J37" s="7"/>
    </row>
    <row r="38" spans="1:10" ht="15.75" thickBot="1" x14ac:dyDescent="0.3">
      <c r="A38" s="31" t="s">
        <v>49</v>
      </c>
      <c r="B38" s="32">
        <v>8</v>
      </c>
      <c r="C38" s="33">
        <f t="shared" si="4"/>
        <v>1.7278617710583154E-2</v>
      </c>
      <c r="D38" s="34">
        <v>11</v>
      </c>
    </row>
    <row r="39" spans="1:10" ht="15.75" thickBot="1" x14ac:dyDescent="0.3">
      <c r="A39" s="31" t="s">
        <v>43</v>
      </c>
      <c r="B39" s="32">
        <v>8</v>
      </c>
      <c r="C39" s="33">
        <f t="shared" si="4"/>
        <v>1.7278617710583154E-2</v>
      </c>
      <c r="D39" s="34">
        <v>12</v>
      </c>
      <c r="I39" s="28"/>
      <c r="J39" s="28"/>
    </row>
    <row r="40" spans="1:10" ht="15.75" thickBot="1" x14ac:dyDescent="0.3">
      <c r="A40" s="31" t="s">
        <v>116</v>
      </c>
      <c r="B40" s="32">
        <v>8</v>
      </c>
      <c r="C40" s="33">
        <f t="shared" si="4"/>
        <v>1.7278617710583154E-2</v>
      </c>
      <c r="D40" s="34">
        <v>13</v>
      </c>
      <c r="I40" s="29"/>
      <c r="J40" s="29"/>
    </row>
    <row r="41" spans="1:10" ht="15.75" thickBot="1" x14ac:dyDescent="0.3">
      <c r="A41" s="31" t="s">
        <v>48</v>
      </c>
      <c r="B41" s="32">
        <v>8</v>
      </c>
      <c r="C41" s="33">
        <f t="shared" si="4"/>
        <v>1.7278617710583154E-2</v>
      </c>
      <c r="D41" s="34">
        <v>14</v>
      </c>
      <c r="I41" s="30"/>
      <c r="J41" s="30"/>
    </row>
    <row r="42" spans="1:10" ht="15.75" thickBot="1" x14ac:dyDescent="0.3">
      <c r="A42" s="31" t="s">
        <v>96</v>
      </c>
      <c r="B42" s="32">
        <v>8</v>
      </c>
      <c r="C42" s="33">
        <f t="shared" si="4"/>
        <v>1.7278617710583154E-2</v>
      </c>
      <c r="D42" s="34">
        <v>15</v>
      </c>
      <c r="F42" s="28" t="s">
        <v>60</v>
      </c>
      <c r="G42" s="28"/>
      <c r="H42" s="28"/>
      <c r="I42" s="30"/>
      <c r="J42" s="30"/>
    </row>
    <row r="43" spans="1:10" ht="15.75" thickBot="1" x14ac:dyDescent="0.3">
      <c r="A43" s="31" t="s">
        <v>98</v>
      </c>
      <c r="B43" s="32">
        <v>8</v>
      </c>
      <c r="C43" s="33">
        <f t="shared" si="4"/>
        <v>1.7278617710583154E-2</v>
      </c>
      <c r="D43" s="34">
        <v>16</v>
      </c>
      <c r="F43" s="67" t="s">
        <v>66</v>
      </c>
      <c r="G43" s="67" t="s">
        <v>31</v>
      </c>
      <c r="H43" s="67" t="s">
        <v>32</v>
      </c>
    </row>
    <row r="44" spans="1:10" ht="15.75" thickBot="1" x14ac:dyDescent="0.3">
      <c r="A44" s="31" t="s">
        <v>40</v>
      </c>
      <c r="B44" s="32">
        <v>7</v>
      </c>
      <c r="C44" s="33">
        <f t="shared" si="4"/>
        <v>1.511879049676026E-2</v>
      </c>
      <c r="D44" s="34">
        <v>17</v>
      </c>
      <c r="F44" s="92" t="s">
        <v>61</v>
      </c>
      <c r="G44" s="96">
        <v>234</v>
      </c>
      <c r="H44" s="93">
        <f>G44/$B$114</f>
        <v>0.50539956803455721</v>
      </c>
    </row>
    <row r="45" spans="1:10" ht="15.75" thickBot="1" x14ac:dyDescent="0.3">
      <c r="A45" s="31" t="s">
        <v>68</v>
      </c>
      <c r="B45" s="32">
        <v>7</v>
      </c>
      <c r="C45" s="33">
        <f t="shared" si="4"/>
        <v>1.511879049676026E-2</v>
      </c>
      <c r="D45" s="34">
        <v>18</v>
      </c>
      <c r="E45" s="20"/>
      <c r="F45" s="98" t="s">
        <v>62</v>
      </c>
      <c r="G45" s="99">
        <v>34</v>
      </c>
      <c r="H45" s="100">
        <f>G45/$B$114</f>
        <v>7.3434125269978404E-2</v>
      </c>
    </row>
    <row r="46" spans="1:10" ht="15.75" thickBot="1" x14ac:dyDescent="0.3">
      <c r="A46" s="31" t="s">
        <v>44</v>
      </c>
      <c r="B46" s="32">
        <v>7</v>
      </c>
      <c r="C46" s="33">
        <f t="shared" si="4"/>
        <v>1.511879049676026E-2</v>
      </c>
      <c r="D46" s="34">
        <v>19</v>
      </c>
      <c r="F46" s="94" t="s">
        <v>70</v>
      </c>
      <c r="G46" s="97">
        <v>15</v>
      </c>
      <c r="H46" s="95">
        <f>G46/$B$114</f>
        <v>3.2397408207343416E-2</v>
      </c>
    </row>
    <row r="47" spans="1:10" ht="15.75" thickBot="1" x14ac:dyDescent="0.3">
      <c r="A47" s="31" t="s">
        <v>76</v>
      </c>
      <c r="B47" s="32">
        <v>7</v>
      </c>
      <c r="C47" s="33">
        <f t="shared" si="4"/>
        <v>1.511879049676026E-2</v>
      </c>
      <c r="D47" s="34">
        <v>20</v>
      </c>
      <c r="F47" s="98" t="s">
        <v>63</v>
      </c>
      <c r="G47" s="99">
        <v>9</v>
      </c>
      <c r="H47" s="100">
        <f>G47/$B$114</f>
        <v>1.9438444924406047E-2</v>
      </c>
    </row>
    <row r="48" spans="1:10" ht="15.75" thickBot="1" x14ac:dyDescent="0.3">
      <c r="A48" s="31" t="s">
        <v>53</v>
      </c>
      <c r="B48" s="32">
        <v>7</v>
      </c>
      <c r="C48" s="33">
        <f t="shared" si="4"/>
        <v>1.511879049676026E-2</v>
      </c>
      <c r="D48" s="34">
        <v>21</v>
      </c>
      <c r="F48" s="94" t="s">
        <v>59</v>
      </c>
      <c r="G48" s="97">
        <v>8</v>
      </c>
      <c r="H48" s="95">
        <f>G48/$B$114</f>
        <v>1.7278617710583154E-2</v>
      </c>
    </row>
    <row r="49" spans="1:12" ht="15.75" thickBot="1" x14ac:dyDescent="0.3">
      <c r="A49" s="31" t="s">
        <v>59</v>
      </c>
      <c r="B49" s="32">
        <v>7</v>
      </c>
      <c r="C49" s="33">
        <f t="shared" si="4"/>
        <v>1.511879049676026E-2</v>
      </c>
      <c r="D49" s="34">
        <v>22</v>
      </c>
      <c r="F49" s="98" t="s">
        <v>65</v>
      </c>
      <c r="G49" s="99">
        <v>7</v>
      </c>
      <c r="H49" s="100">
        <f>G49/$B$114</f>
        <v>1.511879049676026E-2</v>
      </c>
    </row>
    <row r="50" spans="1:12" ht="15.75" thickBot="1" x14ac:dyDescent="0.3">
      <c r="A50" s="31" t="s">
        <v>102</v>
      </c>
      <c r="B50" s="32">
        <v>7</v>
      </c>
      <c r="C50" s="33">
        <f t="shared" si="4"/>
        <v>1.511879049676026E-2</v>
      </c>
      <c r="D50" s="34">
        <v>23</v>
      </c>
      <c r="F50" s="94" t="s">
        <v>44</v>
      </c>
      <c r="G50" s="97">
        <v>6</v>
      </c>
      <c r="H50" s="95">
        <f>G50/$B$114</f>
        <v>1.2958963282937365E-2</v>
      </c>
    </row>
    <row r="51" spans="1:12" ht="15.75" thickBot="1" x14ac:dyDescent="0.3">
      <c r="A51" s="31" t="s">
        <v>35</v>
      </c>
      <c r="B51" s="32">
        <v>7</v>
      </c>
      <c r="C51" s="33">
        <f t="shared" si="4"/>
        <v>1.511879049676026E-2</v>
      </c>
      <c r="D51" s="34">
        <v>24</v>
      </c>
      <c r="F51" s="98" t="s">
        <v>46</v>
      </c>
      <c r="G51" s="99">
        <v>5</v>
      </c>
      <c r="H51" s="100">
        <f>G51/$B$114</f>
        <v>1.079913606911447E-2</v>
      </c>
      <c r="I51" s="7"/>
    </row>
    <row r="52" spans="1:12" ht="15.75" thickBot="1" x14ac:dyDescent="0.3">
      <c r="A52" s="31" t="s">
        <v>113</v>
      </c>
      <c r="B52" s="32">
        <v>7</v>
      </c>
      <c r="C52" s="33">
        <f t="shared" si="4"/>
        <v>1.511879049676026E-2</v>
      </c>
      <c r="D52" s="34">
        <v>25</v>
      </c>
      <c r="F52" s="94" t="s">
        <v>64</v>
      </c>
      <c r="G52" s="97">
        <v>4</v>
      </c>
      <c r="H52" s="95">
        <f>G52/$B$114</f>
        <v>8.6393088552915772E-3</v>
      </c>
    </row>
    <row r="53" spans="1:12" ht="15.75" thickBot="1" x14ac:dyDescent="0.3">
      <c r="A53" s="40" t="s">
        <v>114</v>
      </c>
      <c r="B53" s="41">
        <v>7</v>
      </c>
      <c r="C53" s="33">
        <f t="shared" si="4"/>
        <v>1.511879049676026E-2</v>
      </c>
      <c r="D53" s="34">
        <v>26</v>
      </c>
      <c r="F53" s="98" t="s">
        <v>71</v>
      </c>
      <c r="G53" s="99">
        <v>3</v>
      </c>
      <c r="H53" s="100">
        <f>G53/$B$114</f>
        <v>6.4794816414686825E-3</v>
      </c>
    </row>
    <row r="54" spans="1:12" ht="15.75" thickBot="1" x14ac:dyDescent="0.3">
      <c r="A54" s="40" t="s">
        <v>117</v>
      </c>
      <c r="B54" s="41">
        <v>7</v>
      </c>
      <c r="C54" s="33">
        <f t="shared" si="4"/>
        <v>1.511879049676026E-2</v>
      </c>
      <c r="D54" s="34">
        <v>27</v>
      </c>
      <c r="F54" s="94" t="s">
        <v>74</v>
      </c>
      <c r="G54" s="97">
        <v>2</v>
      </c>
      <c r="H54" s="95">
        <f>G54/$B$114</f>
        <v>4.3196544276457886E-3</v>
      </c>
      <c r="I54" s="7"/>
    </row>
    <row r="55" spans="1:12" ht="15.75" thickBot="1" x14ac:dyDescent="0.3">
      <c r="A55" s="40" t="s">
        <v>34</v>
      </c>
      <c r="B55" s="41">
        <v>7</v>
      </c>
      <c r="C55" s="33">
        <f t="shared" si="4"/>
        <v>1.511879049676026E-2</v>
      </c>
      <c r="D55" s="34">
        <v>28</v>
      </c>
      <c r="F55" s="98" t="s">
        <v>55</v>
      </c>
      <c r="G55" s="99">
        <v>2</v>
      </c>
      <c r="H55" s="100">
        <f>G55/$B$114</f>
        <v>4.3196544276457886E-3</v>
      </c>
    </row>
    <row r="56" spans="1:12" ht="15.75" thickBot="1" x14ac:dyDescent="0.3">
      <c r="A56" s="40" t="s">
        <v>150</v>
      </c>
      <c r="B56" s="41">
        <v>6</v>
      </c>
      <c r="C56" s="33">
        <f t="shared" si="4"/>
        <v>1.2958963282937365E-2</v>
      </c>
      <c r="D56" s="34">
        <v>29</v>
      </c>
      <c r="F56" s="94" t="s">
        <v>45</v>
      </c>
      <c r="G56" s="97">
        <v>2</v>
      </c>
      <c r="H56" s="95">
        <f>G56/$B$114</f>
        <v>4.3196544276457886E-3</v>
      </c>
    </row>
    <row r="57" spans="1:12" ht="15.75" thickBot="1" x14ac:dyDescent="0.3">
      <c r="A57" s="40" t="s">
        <v>128</v>
      </c>
      <c r="B57" s="41">
        <v>6</v>
      </c>
      <c r="C57" s="33">
        <f t="shared" si="4"/>
        <v>1.2958963282937365E-2</v>
      </c>
      <c r="D57" s="34">
        <v>30</v>
      </c>
      <c r="F57" s="86" t="s">
        <v>30</v>
      </c>
      <c r="G57" s="87">
        <f>SUM(G44:G56)</f>
        <v>331</v>
      </c>
      <c r="H57" s="88">
        <f>G57/B114</f>
        <v>0.71490280777537796</v>
      </c>
    </row>
    <row r="58" spans="1:12" ht="15.75" thickBot="1" x14ac:dyDescent="0.3">
      <c r="A58" s="40" t="s">
        <v>57</v>
      </c>
      <c r="B58" s="41">
        <v>6</v>
      </c>
      <c r="C58" s="33">
        <f t="shared" si="4"/>
        <v>1.2958963282937365E-2</v>
      </c>
      <c r="D58" s="34">
        <v>31</v>
      </c>
      <c r="F58" s="30"/>
      <c r="G58" s="30"/>
      <c r="H58" s="30"/>
    </row>
    <row r="59" spans="1:12" ht="15.75" thickBot="1" x14ac:dyDescent="0.3">
      <c r="A59" s="40" t="s">
        <v>58</v>
      </c>
      <c r="B59" s="41">
        <v>6</v>
      </c>
      <c r="C59" s="33">
        <f t="shared" si="4"/>
        <v>1.2958963282937365E-2</v>
      </c>
      <c r="D59" s="34">
        <v>32</v>
      </c>
      <c r="F59" s="30"/>
      <c r="G59" s="30"/>
      <c r="H59" s="30"/>
    </row>
    <row r="60" spans="1:12" ht="15.75" thickBot="1" x14ac:dyDescent="0.3">
      <c r="A60" s="40" t="s">
        <v>79</v>
      </c>
      <c r="B60" s="41">
        <v>6</v>
      </c>
      <c r="C60" s="33">
        <f t="shared" ref="C60:C91" si="6">B60/$B$114</f>
        <v>1.2958963282937365E-2</v>
      </c>
      <c r="D60" s="34">
        <v>33</v>
      </c>
      <c r="F60" s="47" t="s">
        <v>145</v>
      </c>
    </row>
    <row r="61" spans="1:12" ht="15.75" thickBot="1" x14ac:dyDescent="0.3">
      <c r="A61" s="40" t="s">
        <v>46</v>
      </c>
      <c r="B61" s="41">
        <v>6</v>
      </c>
      <c r="C61" s="33">
        <f t="shared" si="6"/>
        <v>1.2958963282937365E-2</v>
      </c>
      <c r="D61" s="34">
        <v>34</v>
      </c>
      <c r="F61" s="11" t="s">
        <v>90</v>
      </c>
      <c r="G61" s="11" t="s">
        <v>31</v>
      </c>
      <c r="H61" s="11" t="s">
        <v>32</v>
      </c>
      <c r="J61" s="106"/>
    </row>
    <row r="62" spans="1:12" ht="15.75" thickBot="1" x14ac:dyDescent="0.3">
      <c r="A62" s="40" t="s">
        <v>139</v>
      </c>
      <c r="B62" s="41">
        <v>5</v>
      </c>
      <c r="C62" s="33">
        <f t="shared" si="6"/>
        <v>1.079913606911447E-2</v>
      </c>
      <c r="D62" s="34">
        <v>35</v>
      </c>
      <c r="F62" s="107" t="s">
        <v>103</v>
      </c>
      <c r="G62" s="108">
        <v>242</v>
      </c>
      <c r="H62" s="109">
        <f>G62/$G$89</f>
        <v>0.52267818574514036</v>
      </c>
      <c r="J62" s="106"/>
      <c r="K62" s="112" t="s">
        <v>91</v>
      </c>
      <c r="L62" s="111"/>
    </row>
    <row r="63" spans="1:12" ht="15.75" thickBot="1" x14ac:dyDescent="0.3">
      <c r="A63" s="40" t="s">
        <v>67</v>
      </c>
      <c r="B63" s="41">
        <v>5</v>
      </c>
      <c r="C63" s="33">
        <f t="shared" si="6"/>
        <v>1.079913606911447E-2</v>
      </c>
      <c r="D63" s="34">
        <v>36</v>
      </c>
      <c r="F63" s="120" t="s">
        <v>106</v>
      </c>
      <c r="G63" s="121">
        <v>35</v>
      </c>
      <c r="H63" s="122">
        <f>G63/$G$89</f>
        <v>7.5593952483801297E-2</v>
      </c>
      <c r="J63" s="106"/>
      <c r="K63" s="113" t="s">
        <v>95</v>
      </c>
      <c r="L63" s="115"/>
    </row>
    <row r="64" spans="1:12" ht="15.75" thickBot="1" x14ac:dyDescent="0.3">
      <c r="A64" s="40" t="s">
        <v>115</v>
      </c>
      <c r="B64" s="41">
        <v>4</v>
      </c>
      <c r="C64" s="33">
        <f t="shared" si="6"/>
        <v>8.6393088552915772E-3</v>
      </c>
      <c r="D64" s="34">
        <v>37</v>
      </c>
      <c r="F64" s="116" t="s">
        <v>86</v>
      </c>
      <c r="G64" s="101">
        <v>19</v>
      </c>
      <c r="H64" s="117">
        <f>G64/$G$89</f>
        <v>4.1036717062634988E-2</v>
      </c>
      <c r="J64" s="106"/>
      <c r="K64" s="113" t="s">
        <v>94</v>
      </c>
      <c r="L64" s="101"/>
    </row>
    <row r="65" spans="1:12" ht="15.75" thickBot="1" x14ac:dyDescent="0.3">
      <c r="A65" s="40" t="s">
        <v>111</v>
      </c>
      <c r="B65" s="41">
        <v>4</v>
      </c>
      <c r="C65" s="33">
        <f t="shared" si="6"/>
        <v>8.6393088552915772E-3</v>
      </c>
      <c r="D65" s="34">
        <v>38</v>
      </c>
      <c r="F65" s="116" t="s">
        <v>107</v>
      </c>
      <c r="G65" s="101">
        <v>10</v>
      </c>
      <c r="H65" s="117">
        <f>G65/$G$89</f>
        <v>2.159827213822894E-2</v>
      </c>
      <c r="J65" s="106"/>
      <c r="K65" s="113" t="s">
        <v>92</v>
      </c>
      <c r="L65" s="102"/>
    </row>
    <row r="66" spans="1:12" ht="15.75" thickBot="1" x14ac:dyDescent="0.3">
      <c r="A66" s="40" t="s">
        <v>36</v>
      </c>
      <c r="B66" s="41">
        <v>4</v>
      </c>
      <c r="C66" s="33">
        <f t="shared" si="6"/>
        <v>8.6393088552915772E-3</v>
      </c>
      <c r="D66" s="34">
        <v>39</v>
      </c>
      <c r="F66" s="116" t="s">
        <v>104</v>
      </c>
      <c r="G66" s="101">
        <v>10</v>
      </c>
      <c r="H66" s="117">
        <f>G66/$G$89</f>
        <v>2.159827213822894E-2</v>
      </c>
      <c r="J66" s="106"/>
      <c r="K66" s="113" t="s">
        <v>93</v>
      </c>
      <c r="L66" s="103"/>
    </row>
    <row r="67" spans="1:12" ht="15.75" thickBot="1" x14ac:dyDescent="0.3">
      <c r="A67" s="40" t="s">
        <v>112</v>
      </c>
      <c r="B67" s="41">
        <v>4</v>
      </c>
      <c r="C67" s="33">
        <f t="shared" si="6"/>
        <v>8.6393088552915772E-3</v>
      </c>
      <c r="D67" s="34">
        <v>40</v>
      </c>
      <c r="F67" s="116" t="s">
        <v>82</v>
      </c>
      <c r="G67" s="101">
        <v>10</v>
      </c>
      <c r="H67" s="117">
        <f>G67/$G$89</f>
        <v>2.159827213822894E-2</v>
      </c>
      <c r="J67" s="106"/>
      <c r="K67" s="106"/>
      <c r="L67" s="106"/>
    </row>
    <row r="68" spans="1:12" ht="15.75" thickBot="1" x14ac:dyDescent="0.3">
      <c r="A68" s="40" t="s">
        <v>97</v>
      </c>
      <c r="B68" s="41">
        <v>4</v>
      </c>
      <c r="C68" s="33">
        <f t="shared" si="6"/>
        <v>8.6393088552915772E-3</v>
      </c>
      <c r="D68" s="34">
        <v>41</v>
      </c>
      <c r="F68" s="118" t="s">
        <v>83</v>
      </c>
      <c r="G68" s="102">
        <v>9</v>
      </c>
      <c r="H68" s="119">
        <f>G68/$G$89</f>
        <v>1.9438444924406047E-2</v>
      </c>
      <c r="J68" s="106"/>
      <c r="K68" s="106"/>
      <c r="L68" s="106"/>
    </row>
    <row r="69" spans="1:12" ht="15.75" thickBot="1" x14ac:dyDescent="0.3">
      <c r="A69" s="40" t="s">
        <v>51</v>
      </c>
      <c r="B69" s="41">
        <v>4</v>
      </c>
      <c r="C69" s="33">
        <f t="shared" si="6"/>
        <v>8.6393088552915772E-3</v>
      </c>
      <c r="D69" s="34">
        <v>42</v>
      </c>
      <c r="F69" s="118" t="s">
        <v>109</v>
      </c>
      <c r="G69" s="102">
        <v>8</v>
      </c>
      <c r="H69" s="119">
        <f>G69/$G$89</f>
        <v>1.7278617710583154E-2</v>
      </c>
      <c r="J69" s="106"/>
      <c r="K69" s="106"/>
      <c r="L69" s="106"/>
    </row>
    <row r="70" spans="1:12" ht="15.75" thickBot="1" x14ac:dyDescent="0.3">
      <c r="A70" s="40" t="s">
        <v>101</v>
      </c>
      <c r="B70" s="41">
        <v>4</v>
      </c>
      <c r="C70" s="33">
        <f t="shared" si="6"/>
        <v>8.6393088552915772E-3</v>
      </c>
      <c r="D70" s="34">
        <v>43</v>
      </c>
      <c r="F70" s="118" t="s">
        <v>110</v>
      </c>
      <c r="G70" s="102">
        <v>7</v>
      </c>
      <c r="H70" s="119">
        <f>G70/$G$89</f>
        <v>1.511879049676026E-2</v>
      </c>
      <c r="J70" s="106"/>
      <c r="K70" s="106"/>
      <c r="L70" s="106"/>
    </row>
    <row r="71" spans="1:12" ht="15.75" thickBot="1" x14ac:dyDescent="0.3">
      <c r="A71" s="40" t="s">
        <v>71</v>
      </c>
      <c r="B71" s="41">
        <v>4</v>
      </c>
      <c r="C71" s="33">
        <f t="shared" si="6"/>
        <v>8.6393088552915772E-3</v>
      </c>
      <c r="D71" s="34">
        <v>44</v>
      </c>
      <c r="F71" s="118" t="s">
        <v>84</v>
      </c>
      <c r="G71" s="102">
        <v>7</v>
      </c>
      <c r="H71" s="119">
        <f>G71/$G$89</f>
        <v>1.511879049676026E-2</v>
      </c>
      <c r="J71" s="106"/>
      <c r="K71" s="106"/>
      <c r="L71" s="106"/>
    </row>
    <row r="72" spans="1:12" ht="15.75" thickBot="1" x14ac:dyDescent="0.3">
      <c r="A72" s="40" t="s">
        <v>151</v>
      </c>
      <c r="B72" s="41">
        <v>4</v>
      </c>
      <c r="C72" s="33">
        <f t="shared" si="6"/>
        <v>8.6393088552915772E-3</v>
      </c>
      <c r="D72" s="34">
        <v>45</v>
      </c>
      <c r="F72" s="118" t="s">
        <v>85</v>
      </c>
      <c r="G72" s="102">
        <v>7</v>
      </c>
      <c r="H72" s="119">
        <f>G72/$G$89</f>
        <v>1.511879049676026E-2</v>
      </c>
      <c r="J72" s="106"/>
      <c r="K72" s="106"/>
      <c r="L72" s="106"/>
    </row>
    <row r="73" spans="1:12" ht="15.75" thickBot="1" x14ac:dyDescent="0.3">
      <c r="A73" s="40" t="s">
        <v>152</v>
      </c>
      <c r="B73" s="41">
        <v>3</v>
      </c>
      <c r="C73" s="33">
        <f t="shared" si="6"/>
        <v>6.4794816414686825E-3</v>
      </c>
      <c r="D73" s="34">
        <v>46</v>
      </c>
      <c r="F73" s="118" t="s">
        <v>105</v>
      </c>
      <c r="G73" s="102">
        <v>7</v>
      </c>
      <c r="H73" s="119">
        <f>G73/$G$89</f>
        <v>1.511879049676026E-2</v>
      </c>
      <c r="K73" s="106"/>
      <c r="L73" s="106"/>
    </row>
    <row r="74" spans="1:12" ht="15.75" thickBot="1" x14ac:dyDescent="0.3">
      <c r="A74" s="40" t="s">
        <v>55</v>
      </c>
      <c r="B74" s="41">
        <v>3</v>
      </c>
      <c r="C74" s="33">
        <f t="shared" si="6"/>
        <v>6.4794816414686825E-3</v>
      </c>
      <c r="D74" s="34">
        <v>47</v>
      </c>
      <c r="F74" s="118" t="s">
        <v>108</v>
      </c>
      <c r="G74" s="102">
        <v>7</v>
      </c>
      <c r="H74" s="119">
        <f>G74/$G$89</f>
        <v>1.511879049676026E-2</v>
      </c>
    </row>
    <row r="75" spans="1:12" ht="15.75" thickBot="1" x14ac:dyDescent="0.3">
      <c r="A75" s="40" t="s">
        <v>153</v>
      </c>
      <c r="B75" s="41">
        <v>3</v>
      </c>
      <c r="C75" s="33">
        <f t="shared" si="6"/>
        <v>6.4794816414686825E-3</v>
      </c>
      <c r="D75" s="34">
        <v>48</v>
      </c>
      <c r="F75" s="118" t="s">
        <v>89</v>
      </c>
      <c r="G75" s="102">
        <v>5</v>
      </c>
      <c r="H75" s="119">
        <f>G75/$G$89</f>
        <v>1.079913606911447E-2</v>
      </c>
    </row>
    <row r="76" spans="1:12" ht="15.75" thickBot="1" x14ac:dyDescent="0.3">
      <c r="A76" s="40" t="s">
        <v>154</v>
      </c>
      <c r="B76" s="41">
        <v>3</v>
      </c>
      <c r="C76" s="33">
        <f t="shared" si="6"/>
        <v>6.4794816414686825E-3</v>
      </c>
      <c r="D76" s="34">
        <v>49</v>
      </c>
      <c r="F76" s="118" t="s">
        <v>126</v>
      </c>
      <c r="G76" s="102">
        <v>5</v>
      </c>
      <c r="H76" s="119">
        <f>G76/$G$89</f>
        <v>1.079913606911447E-2</v>
      </c>
    </row>
    <row r="77" spans="1:12" ht="15.75" thickBot="1" x14ac:dyDescent="0.3">
      <c r="A77" s="40" t="s">
        <v>162</v>
      </c>
      <c r="B77" s="41">
        <v>3</v>
      </c>
      <c r="C77" s="33">
        <f t="shared" si="6"/>
        <v>6.4794816414686825E-3</v>
      </c>
      <c r="D77" s="34">
        <v>50</v>
      </c>
      <c r="F77" s="118" t="s">
        <v>168</v>
      </c>
      <c r="G77" s="102">
        <v>5</v>
      </c>
      <c r="H77" s="119">
        <f>G77/$G$89</f>
        <v>1.079913606911447E-2</v>
      </c>
    </row>
    <row r="78" spans="1:12" ht="15.75" thickBot="1" x14ac:dyDescent="0.3">
      <c r="A78" s="40" t="s">
        <v>124</v>
      </c>
      <c r="B78" s="41">
        <v>3</v>
      </c>
      <c r="C78" s="33">
        <f t="shared" si="6"/>
        <v>6.4794816414686825E-3</v>
      </c>
      <c r="D78" s="34">
        <v>51</v>
      </c>
      <c r="F78" s="118" t="s">
        <v>141</v>
      </c>
      <c r="G78" s="102">
        <v>5</v>
      </c>
      <c r="H78" s="119">
        <f>G78/$G$89</f>
        <v>1.079913606911447E-2</v>
      </c>
    </row>
    <row r="79" spans="1:12" ht="15.75" thickBot="1" x14ac:dyDescent="0.3">
      <c r="A79" s="40" t="s">
        <v>135</v>
      </c>
      <c r="B79" s="41">
        <v>3</v>
      </c>
      <c r="C79" s="33">
        <f t="shared" si="6"/>
        <v>6.4794816414686825E-3</v>
      </c>
      <c r="D79" s="34">
        <v>52</v>
      </c>
      <c r="F79" s="104" t="s">
        <v>127</v>
      </c>
      <c r="G79" s="103">
        <v>4</v>
      </c>
      <c r="H79" s="110">
        <f>G79/$G$89</f>
        <v>8.6393088552915772E-3</v>
      </c>
    </row>
    <row r="80" spans="1:12" ht="15.75" thickBot="1" x14ac:dyDescent="0.3">
      <c r="A80" s="40" t="s">
        <v>131</v>
      </c>
      <c r="B80" s="41">
        <v>3</v>
      </c>
      <c r="C80" s="33">
        <f t="shared" si="6"/>
        <v>6.4794816414686825E-3</v>
      </c>
      <c r="D80" s="34">
        <v>53</v>
      </c>
      <c r="F80" s="104" t="s">
        <v>87</v>
      </c>
      <c r="G80" s="103">
        <v>3</v>
      </c>
      <c r="H80" s="110">
        <f>G80/$G$89</f>
        <v>6.4794816414686825E-3</v>
      </c>
    </row>
    <row r="81" spans="1:8" ht="15.75" thickBot="1" x14ac:dyDescent="0.3">
      <c r="A81" s="40" t="s">
        <v>132</v>
      </c>
      <c r="B81" s="41">
        <v>3</v>
      </c>
      <c r="C81" s="33">
        <f t="shared" si="6"/>
        <v>6.4794816414686825E-3</v>
      </c>
      <c r="D81" s="34">
        <v>54</v>
      </c>
      <c r="F81" s="104" t="s">
        <v>144</v>
      </c>
      <c r="G81" s="103">
        <v>3</v>
      </c>
      <c r="H81" s="110">
        <f>G81/$G$89</f>
        <v>6.4794816414686825E-3</v>
      </c>
    </row>
    <row r="82" spans="1:8" ht="15.75" thickBot="1" x14ac:dyDescent="0.3">
      <c r="A82" s="40" t="s">
        <v>99</v>
      </c>
      <c r="B82" s="41">
        <v>3</v>
      </c>
      <c r="C82" s="33">
        <f t="shared" si="6"/>
        <v>6.4794816414686825E-3</v>
      </c>
      <c r="D82" s="34">
        <v>55</v>
      </c>
      <c r="F82" s="104" t="s">
        <v>169</v>
      </c>
      <c r="G82" s="103">
        <v>2</v>
      </c>
      <c r="H82" s="110">
        <f>G82/$G$89</f>
        <v>4.3196544276457886E-3</v>
      </c>
    </row>
    <row r="83" spans="1:8" ht="15.75" thickBot="1" x14ac:dyDescent="0.3">
      <c r="A83" s="40" t="s">
        <v>52</v>
      </c>
      <c r="B83" s="41">
        <v>3</v>
      </c>
      <c r="C83" s="33">
        <f t="shared" si="6"/>
        <v>6.4794816414686825E-3</v>
      </c>
      <c r="D83" s="34">
        <v>56</v>
      </c>
      <c r="F83" s="104" t="s">
        <v>81</v>
      </c>
      <c r="G83" s="103">
        <v>2</v>
      </c>
      <c r="H83" s="110">
        <f>G83/$G$89</f>
        <v>4.3196544276457886E-3</v>
      </c>
    </row>
    <row r="84" spans="1:8" ht="15.75" thickBot="1" x14ac:dyDescent="0.3">
      <c r="A84" s="40" t="s">
        <v>118</v>
      </c>
      <c r="B84" s="41">
        <v>3</v>
      </c>
      <c r="C84" s="33">
        <f t="shared" si="6"/>
        <v>6.4794816414686825E-3</v>
      </c>
      <c r="D84" s="34">
        <v>57</v>
      </c>
      <c r="F84" s="104" t="s">
        <v>88</v>
      </c>
      <c r="G84" s="103">
        <v>2</v>
      </c>
      <c r="H84" s="110">
        <f>G84/$G$89</f>
        <v>4.3196544276457886E-3</v>
      </c>
    </row>
    <row r="85" spans="1:8" ht="15.75" thickBot="1" x14ac:dyDescent="0.3">
      <c r="A85" s="40" t="s">
        <v>133</v>
      </c>
      <c r="B85" s="41">
        <v>3</v>
      </c>
      <c r="C85" s="33">
        <f t="shared" si="6"/>
        <v>6.4794816414686825E-3</v>
      </c>
      <c r="D85" s="34">
        <v>58</v>
      </c>
      <c r="F85" s="104" t="s">
        <v>142</v>
      </c>
      <c r="G85" s="103">
        <v>1</v>
      </c>
      <c r="H85" s="110">
        <f>G85/$G$89</f>
        <v>2.1598272138228943E-3</v>
      </c>
    </row>
    <row r="86" spans="1:8" ht="15.75" thickBot="1" x14ac:dyDescent="0.3">
      <c r="A86" s="40" t="s">
        <v>45</v>
      </c>
      <c r="B86" s="41">
        <v>2</v>
      </c>
      <c r="C86" s="33">
        <f t="shared" si="6"/>
        <v>4.3196544276457886E-3</v>
      </c>
      <c r="D86" s="34">
        <v>59</v>
      </c>
      <c r="F86" s="104" t="s">
        <v>120</v>
      </c>
      <c r="G86" s="103">
        <v>1</v>
      </c>
      <c r="H86" s="110">
        <f>G86/$G$89</f>
        <v>2.1598272138228943E-3</v>
      </c>
    </row>
    <row r="87" spans="1:8" ht="15.75" thickBot="1" x14ac:dyDescent="0.3">
      <c r="A87" s="40" t="s">
        <v>119</v>
      </c>
      <c r="B87" s="41">
        <v>2</v>
      </c>
      <c r="C87" s="33">
        <f t="shared" si="6"/>
        <v>4.3196544276457886E-3</v>
      </c>
      <c r="D87" s="34">
        <v>60</v>
      </c>
      <c r="F87" s="104" t="s">
        <v>143</v>
      </c>
      <c r="G87" s="103">
        <v>1</v>
      </c>
      <c r="H87" s="110">
        <f>G87/$G$89</f>
        <v>2.1598272138228943E-3</v>
      </c>
    </row>
    <row r="88" spans="1:8" ht="15.75" thickBot="1" x14ac:dyDescent="0.3">
      <c r="A88" s="40" t="s">
        <v>155</v>
      </c>
      <c r="B88" s="41">
        <v>2</v>
      </c>
      <c r="C88" s="33">
        <f t="shared" si="6"/>
        <v>4.3196544276457886E-3</v>
      </c>
      <c r="D88" s="34">
        <v>61</v>
      </c>
      <c r="F88" s="104" t="s">
        <v>100</v>
      </c>
      <c r="G88" s="103">
        <v>46</v>
      </c>
      <c r="H88" s="110">
        <f>G88/$G$89</f>
        <v>9.9352051835853133E-2</v>
      </c>
    </row>
    <row r="89" spans="1:8" ht="15.75" thickBot="1" x14ac:dyDescent="0.3">
      <c r="A89" s="40" t="s">
        <v>156</v>
      </c>
      <c r="B89" s="41">
        <v>2</v>
      </c>
      <c r="C89" s="33">
        <f t="shared" si="6"/>
        <v>4.3196544276457886E-3</v>
      </c>
      <c r="D89" s="34">
        <v>62</v>
      </c>
      <c r="F89" s="43"/>
      <c r="G89" s="80">
        <f>SUM(G62:G88)</f>
        <v>463</v>
      </c>
      <c r="H89" s="105"/>
    </row>
    <row r="90" spans="1:8" ht="15.75" thickBot="1" x14ac:dyDescent="0.3">
      <c r="A90" s="40" t="s">
        <v>80</v>
      </c>
      <c r="B90" s="41">
        <v>2</v>
      </c>
      <c r="C90" s="33">
        <f t="shared" si="6"/>
        <v>4.3196544276457886E-3</v>
      </c>
      <c r="D90" s="34">
        <v>63</v>
      </c>
    </row>
    <row r="91" spans="1:8" ht="15.75" thickBot="1" x14ac:dyDescent="0.3">
      <c r="A91" s="40" t="s">
        <v>157</v>
      </c>
      <c r="B91" s="41">
        <v>2</v>
      </c>
      <c r="C91" s="33">
        <f t="shared" si="6"/>
        <v>4.3196544276457886E-3</v>
      </c>
      <c r="D91" s="34">
        <v>64</v>
      </c>
    </row>
    <row r="92" spans="1:8" ht="15.75" thickBot="1" x14ac:dyDescent="0.3">
      <c r="A92" s="40" t="s">
        <v>163</v>
      </c>
      <c r="B92" s="41">
        <v>2</v>
      </c>
      <c r="C92" s="33">
        <f t="shared" ref="C92:C98" si="7">B92/$B$114</f>
        <v>4.3196544276457886E-3</v>
      </c>
      <c r="D92" s="34">
        <v>65</v>
      </c>
    </row>
    <row r="93" spans="1:8" ht="15.75" thickBot="1" x14ac:dyDescent="0.3">
      <c r="A93" s="40" t="s">
        <v>75</v>
      </c>
      <c r="B93" s="41">
        <v>2</v>
      </c>
      <c r="C93" s="33">
        <f t="shared" si="7"/>
        <v>4.3196544276457886E-3</v>
      </c>
      <c r="D93" s="34">
        <v>67</v>
      </c>
    </row>
    <row r="94" spans="1:8" ht="15.75" thickBot="1" x14ac:dyDescent="0.3">
      <c r="A94" s="40" t="s">
        <v>50</v>
      </c>
      <c r="B94" s="41">
        <v>1</v>
      </c>
      <c r="C94" s="33">
        <f t="shared" si="7"/>
        <v>2.1598272138228943E-3</v>
      </c>
      <c r="D94" s="34">
        <v>68</v>
      </c>
    </row>
    <row r="95" spans="1:8" ht="15.75" thickBot="1" x14ac:dyDescent="0.3">
      <c r="A95" s="40" t="s">
        <v>138</v>
      </c>
      <c r="B95" s="41">
        <v>1</v>
      </c>
      <c r="C95" s="33">
        <f t="shared" si="7"/>
        <v>2.1598272138228943E-3</v>
      </c>
      <c r="D95" s="34">
        <v>69</v>
      </c>
    </row>
    <row r="96" spans="1:8" ht="15.75" thickBot="1" x14ac:dyDescent="0.3">
      <c r="A96" s="40" t="s">
        <v>140</v>
      </c>
      <c r="B96" s="41">
        <v>1</v>
      </c>
      <c r="C96" s="33">
        <f t="shared" si="7"/>
        <v>2.1598272138228943E-3</v>
      </c>
      <c r="D96" s="34">
        <v>70</v>
      </c>
    </row>
    <row r="97" spans="1:4" ht="15.75" thickBot="1" x14ac:dyDescent="0.3">
      <c r="A97" s="40" t="s">
        <v>158</v>
      </c>
      <c r="B97" s="41">
        <v>1</v>
      </c>
      <c r="C97" s="33">
        <f t="shared" si="7"/>
        <v>2.1598272138228943E-3</v>
      </c>
      <c r="D97" s="34">
        <v>71</v>
      </c>
    </row>
    <row r="98" spans="1:4" ht="15.75" thickBot="1" x14ac:dyDescent="0.3">
      <c r="A98" s="40" t="s">
        <v>123</v>
      </c>
      <c r="B98" s="41">
        <v>1</v>
      </c>
      <c r="C98" s="33">
        <f t="shared" si="7"/>
        <v>2.1598272138228943E-3</v>
      </c>
      <c r="D98" s="34">
        <v>72</v>
      </c>
    </row>
    <row r="99" spans="1:4" ht="15.75" thickBot="1" x14ac:dyDescent="0.3">
      <c r="A99" s="40" t="s">
        <v>159</v>
      </c>
      <c r="B99" s="41">
        <v>1</v>
      </c>
      <c r="C99" s="33">
        <f t="shared" ref="C99:C103" si="8">B99/$B$114</f>
        <v>2.1598272138228943E-3</v>
      </c>
      <c r="D99" s="34">
        <v>73</v>
      </c>
    </row>
    <row r="100" spans="1:4" ht="15.75" thickBot="1" x14ac:dyDescent="0.3">
      <c r="A100" s="40" t="s">
        <v>160</v>
      </c>
      <c r="B100" s="41">
        <v>1</v>
      </c>
      <c r="C100" s="33">
        <f t="shared" si="8"/>
        <v>2.1598272138228943E-3</v>
      </c>
      <c r="D100" s="34">
        <v>74</v>
      </c>
    </row>
    <row r="101" spans="1:4" ht="15.75" thickBot="1" x14ac:dyDescent="0.3">
      <c r="A101" s="40" t="s">
        <v>137</v>
      </c>
      <c r="B101" s="41">
        <v>1</v>
      </c>
      <c r="C101" s="33">
        <f t="shared" si="8"/>
        <v>2.1598272138228943E-3</v>
      </c>
      <c r="D101" s="34">
        <v>75</v>
      </c>
    </row>
    <row r="102" spans="1:4" ht="15.75" thickBot="1" x14ac:dyDescent="0.3">
      <c r="A102" s="40" t="s">
        <v>120</v>
      </c>
      <c r="B102" s="41">
        <v>1</v>
      </c>
      <c r="C102" s="33">
        <f t="shared" si="8"/>
        <v>2.1598272138228943E-3</v>
      </c>
      <c r="D102" s="34">
        <v>76</v>
      </c>
    </row>
    <row r="103" spans="1:4" ht="15.75" thickBot="1" x14ac:dyDescent="0.3">
      <c r="A103" s="40" t="s">
        <v>136</v>
      </c>
      <c r="B103" s="41">
        <v>1</v>
      </c>
      <c r="C103" s="33">
        <f t="shared" si="8"/>
        <v>2.1598272138228943E-3</v>
      </c>
      <c r="D103" s="34">
        <v>77</v>
      </c>
    </row>
    <row r="104" spans="1:4" ht="15.75" thickBot="1" x14ac:dyDescent="0.3">
      <c r="A104" s="40" t="s">
        <v>134</v>
      </c>
      <c r="B104" s="41">
        <v>1</v>
      </c>
      <c r="C104" s="33">
        <f t="shared" ref="C104:C112" si="9">B104/$B$114</f>
        <v>2.1598272138228943E-3</v>
      </c>
      <c r="D104" s="34">
        <v>78</v>
      </c>
    </row>
    <row r="105" spans="1:4" ht="15.75" thickBot="1" x14ac:dyDescent="0.3">
      <c r="A105" s="40" t="s">
        <v>39</v>
      </c>
      <c r="B105" s="41">
        <v>1</v>
      </c>
      <c r="C105" s="33">
        <f t="shared" si="9"/>
        <v>2.1598272138228943E-3</v>
      </c>
      <c r="D105" s="34">
        <v>79</v>
      </c>
    </row>
    <row r="106" spans="1:4" ht="15.75" thickBot="1" x14ac:dyDescent="0.3">
      <c r="A106" s="40" t="s">
        <v>122</v>
      </c>
      <c r="B106" s="41">
        <v>1</v>
      </c>
      <c r="C106" s="33">
        <f t="shared" si="9"/>
        <v>2.1598272138228943E-3</v>
      </c>
      <c r="D106" s="34">
        <v>80</v>
      </c>
    </row>
    <row r="107" spans="1:4" ht="15.75" thickBot="1" x14ac:dyDescent="0.3">
      <c r="A107" s="40" t="s">
        <v>164</v>
      </c>
      <c r="B107" s="41">
        <v>1</v>
      </c>
      <c r="C107" s="33">
        <f t="shared" si="9"/>
        <v>2.1598272138228943E-3</v>
      </c>
      <c r="D107" s="34">
        <v>81</v>
      </c>
    </row>
    <row r="108" spans="1:4" ht="15.75" thickBot="1" x14ac:dyDescent="0.3">
      <c r="A108" s="40" t="s">
        <v>165</v>
      </c>
      <c r="B108" s="41">
        <v>1</v>
      </c>
      <c r="C108" s="33">
        <f t="shared" si="9"/>
        <v>2.1598272138228943E-3</v>
      </c>
      <c r="D108" s="34">
        <v>82</v>
      </c>
    </row>
    <row r="109" spans="1:4" ht="15.75" thickBot="1" x14ac:dyDescent="0.3">
      <c r="A109" s="40" t="s">
        <v>125</v>
      </c>
      <c r="B109" s="41">
        <v>1</v>
      </c>
      <c r="C109" s="33">
        <f t="shared" si="9"/>
        <v>2.1598272138228943E-3</v>
      </c>
      <c r="D109" s="34">
        <v>83</v>
      </c>
    </row>
    <row r="110" spans="1:4" ht="15.75" thickBot="1" x14ac:dyDescent="0.3">
      <c r="A110" s="40" t="s">
        <v>166</v>
      </c>
      <c r="B110" s="41">
        <v>1</v>
      </c>
      <c r="C110" s="33">
        <f t="shared" si="9"/>
        <v>2.1598272138228943E-3</v>
      </c>
      <c r="D110" s="34">
        <v>84</v>
      </c>
    </row>
    <row r="111" spans="1:4" ht="15.75" thickBot="1" x14ac:dyDescent="0.3">
      <c r="A111" s="40" t="s">
        <v>161</v>
      </c>
      <c r="B111" s="41">
        <v>1</v>
      </c>
      <c r="C111" s="33">
        <f t="shared" si="9"/>
        <v>2.1598272138228943E-3</v>
      </c>
      <c r="D111" s="34">
        <v>85</v>
      </c>
    </row>
    <row r="112" spans="1:4" ht="15.75" thickBot="1" x14ac:dyDescent="0.3">
      <c r="A112" s="40" t="s">
        <v>130</v>
      </c>
      <c r="B112" s="41">
        <v>1</v>
      </c>
      <c r="C112" s="33">
        <f t="shared" si="9"/>
        <v>2.1598272138228943E-3</v>
      </c>
      <c r="D112" s="34">
        <v>86</v>
      </c>
    </row>
    <row r="113" spans="1:4" ht="15.75" thickBot="1" x14ac:dyDescent="0.3">
      <c r="A113" s="31" t="s">
        <v>42</v>
      </c>
      <c r="B113" s="32">
        <v>47</v>
      </c>
      <c r="C113" s="33">
        <f>B113/$B$114</f>
        <v>0.10151187904967603</v>
      </c>
      <c r="D113" s="34"/>
    </row>
    <row r="114" spans="1:4" ht="24" thickBot="1" x14ac:dyDescent="0.4">
      <c r="A114" s="75" t="s">
        <v>72</v>
      </c>
      <c r="B114" s="81">
        <f>SUM(B28:B113)</f>
        <v>463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K6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20201117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2020-11-18T10:44:47Z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